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330"/>
  </bookViews>
  <sheets>
    <sheet name="Sheet1" sheetId="1" r:id="rId1"/>
    <sheet name="Summary" sheetId="12" r:id="rId2"/>
    <sheet name="Details" sheetId="1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O9" i="1"/>
  <c r="K10" i="1"/>
  <c r="O10" i="1"/>
  <c r="K11" i="1"/>
  <c r="O11" i="1"/>
  <c r="K12" i="1"/>
  <c r="O12" i="1"/>
  <c r="K13" i="1"/>
  <c r="O13" i="1"/>
  <c r="K14" i="1"/>
  <c r="O14" i="1"/>
  <c r="K15" i="1"/>
  <c r="O15" i="1"/>
  <c r="K16" i="1"/>
  <c r="O16" i="1"/>
  <c r="G17" i="1"/>
  <c r="H17" i="1"/>
  <c r="I17" i="1"/>
  <c r="J17" i="1"/>
  <c r="K17" i="1"/>
  <c r="L17" i="1"/>
  <c r="M17" i="1"/>
  <c r="O17" i="1" s="1"/>
  <c r="N17" i="1"/>
  <c r="K36" i="13"/>
  <c r="K35" i="13"/>
  <c r="H35" i="13" s="1"/>
  <c r="K34" i="13"/>
  <c r="M34" i="13" s="1"/>
  <c r="K33" i="13"/>
  <c r="H33" i="13" s="1"/>
  <c r="K31" i="13"/>
  <c r="M31" i="13" s="1"/>
  <c r="K30" i="13"/>
  <c r="K29" i="13"/>
  <c r="K28" i="13"/>
  <c r="K25" i="13"/>
  <c r="K24" i="13"/>
  <c r="H24" i="13" s="1"/>
  <c r="K23" i="13"/>
  <c r="M23" i="13" s="1"/>
  <c r="K22" i="13"/>
  <c r="H22" i="13" s="1"/>
  <c r="K19" i="13"/>
  <c r="H19" i="13" s="1"/>
  <c r="K18" i="13"/>
  <c r="H18" i="13" s="1"/>
  <c r="K17" i="13"/>
  <c r="K16" i="13"/>
  <c r="H16" i="13" s="1"/>
  <c r="L23" i="13"/>
  <c r="L24" i="13"/>
  <c r="M24" i="13" s="1"/>
  <c r="L25" i="13"/>
  <c r="I25" i="13" s="1"/>
  <c r="L22" i="13"/>
  <c r="I22" i="13" s="1"/>
  <c r="L36" i="13"/>
  <c r="I36" i="13" s="1"/>
  <c r="L35" i="13"/>
  <c r="M35" i="13" s="1"/>
  <c r="L34" i="13"/>
  <c r="L33" i="13"/>
  <c r="L31" i="13"/>
  <c r="L30" i="13"/>
  <c r="I30" i="13" s="1"/>
  <c r="L29" i="13"/>
  <c r="M29" i="13" s="1"/>
  <c r="L28" i="13"/>
  <c r="M28" i="13" s="1"/>
  <c r="L19" i="13"/>
  <c r="M19" i="13" s="1"/>
  <c r="L18" i="13"/>
  <c r="I18" i="13" s="1"/>
  <c r="L17" i="13"/>
  <c r="M17" i="13" s="1"/>
  <c r="L16" i="13"/>
  <c r="I34" i="13"/>
  <c r="I33" i="13"/>
  <c r="I31" i="13"/>
  <c r="I28" i="13"/>
  <c r="I23" i="13"/>
  <c r="I16" i="13"/>
  <c r="H36" i="13"/>
  <c r="H34" i="13"/>
  <c r="H31" i="13"/>
  <c r="H30" i="13"/>
  <c r="H29" i="13"/>
  <c r="H28" i="13"/>
  <c r="H25" i="13"/>
  <c r="H17" i="13"/>
  <c r="M36" i="13"/>
  <c r="G36" i="13"/>
  <c r="G35" i="13"/>
  <c r="G34" i="13"/>
  <c r="G33" i="13"/>
  <c r="G31" i="13"/>
  <c r="G30" i="13"/>
  <c r="G29" i="13"/>
  <c r="G28" i="13"/>
  <c r="G25" i="13"/>
  <c r="G24" i="13"/>
  <c r="G23" i="13"/>
  <c r="G22" i="13"/>
  <c r="G19" i="13"/>
  <c r="G18" i="13"/>
  <c r="G17" i="13"/>
  <c r="G16" i="13"/>
  <c r="D26" i="13"/>
  <c r="C26" i="13"/>
  <c r="D20" i="13"/>
  <c r="C20" i="13"/>
  <c r="D14" i="13"/>
  <c r="C14" i="13"/>
  <c r="L21" i="12"/>
  <c r="M21" i="12" s="1"/>
  <c r="L20" i="12"/>
  <c r="I20" i="12" s="1"/>
  <c r="L19" i="12"/>
  <c r="L18" i="12"/>
  <c r="I18" i="12" s="1"/>
  <c r="L17" i="12"/>
  <c r="M17" i="12" s="1"/>
  <c r="L16" i="12"/>
  <c r="I16" i="12" s="1"/>
  <c r="J16" i="12" s="1"/>
  <c r="L15" i="12"/>
  <c r="M15" i="12" s="1"/>
  <c r="H16" i="12"/>
  <c r="K17" i="12"/>
  <c r="H17" i="12" s="1"/>
  <c r="G17" i="12"/>
  <c r="G16" i="12"/>
  <c r="F14" i="12"/>
  <c r="I14" i="12" s="1"/>
  <c r="L22" i="12"/>
  <c r="E21" i="12"/>
  <c r="H21" i="12" s="1"/>
  <c r="E20" i="12"/>
  <c r="G20" i="12" s="1"/>
  <c r="E19" i="12"/>
  <c r="K19" i="12" s="1"/>
  <c r="H19" i="12" s="1"/>
  <c r="E18" i="12"/>
  <c r="G18" i="12" s="1"/>
  <c r="E15" i="12"/>
  <c r="H15" i="12" s="1"/>
  <c r="E14" i="12"/>
  <c r="K14" i="12" s="1"/>
  <c r="D22" i="12"/>
  <c r="C22" i="12"/>
  <c r="H23" i="13" l="1"/>
  <c r="M25" i="13"/>
  <c r="J25" i="13"/>
  <c r="I19" i="13"/>
  <c r="I35" i="13"/>
  <c r="M33" i="13"/>
  <c r="K22" i="12"/>
  <c r="M14" i="12"/>
  <c r="H14" i="12"/>
  <c r="J14" i="12" s="1"/>
  <c r="M19" i="12"/>
  <c r="E22" i="12"/>
  <c r="G15" i="12"/>
  <c r="G19" i="12"/>
  <c r="G21" i="12"/>
  <c r="H18" i="12"/>
  <c r="J18" i="12" s="1"/>
  <c r="H20" i="12"/>
  <c r="J20" i="12" s="1"/>
  <c r="I15" i="12"/>
  <c r="J15" i="12" s="1"/>
  <c r="I17" i="12"/>
  <c r="J17" i="12" s="1"/>
  <c r="I19" i="12"/>
  <c r="J19" i="12" s="1"/>
  <c r="I21" i="12"/>
  <c r="J21" i="12" s="1"/>
  <c r="M16" i="12"/>
  <c r="M18" i="12"/>
  <c r="M20" i="12"/>
  <c r="J30" i="13"/>
  <c r="G14" i="12"/>
  <c r="J19" i="13"/>
  <c r="J31" i="13"/>
  <c r="J34" i="13"/>
  <c r="J28" i="13"/>
  <c r="J18" i="13"/>
  <c r="J33" i="13"/>
  <c r="J22" i="13"/>
  <c r="J35" i="13"/>
  <c r="J36" i="13"/>
  <c r="J23" i="13"/>
  <c r="M16" i="13"/>
  <c r="J16" i="13"/>
  <c r="I24" i="13"/>
  <c r="J24" i="13" s="1"/>
  <c r="M22" i="13"/>
  <c r="I29" i="13"/>
  <c r="J29" i="13" s="1"/>
  <c r="I17" i="13"/>
  <c r="J17" i="13" s="1"/>
  <c r="M18" i="13"/>
  <c r="M30" i="13"/>
  <c r="I22" i="12"/>
  <c r="G22" i="12"/>
  <c r="F22" i="12"/>
  <c r="H22" i="12" l="1"/>
  <c r="M22" i="12"/>
  <c r="J22" i="12"/>
  <c r="N33" i="1"/>
  <c r="M33" i="1"/>
  <c r="L33" i="1"/>
  <c r="J33" i="1"/>
  <c r="I33" i="1"/>
  <c r="H33" i="1"/>
  <c r="G33" i="1"/>
  <c r="S32" i="1"/>
  <c r="R32" i="1"/>
  <c r="Q32" i="1"/>
  <c r="V32" i="1" s="1"/>
  <c r="O32" i="1"/>
  <c r="K32" i="1"/>
  <c r="U32" i="1" s="1"/>
  <c r="S31" i="1"/>
  <c r="R31" i="1"/>
  <c r="Q31" i="1"/>
  <c r="V31" i="1" s="1"/>
  <c r="O31" i="1"/>
  <c r="K31" i="1"/>
  <c r="U31" i="1" s="1"/>
  <c r="S30" i="1"/>
  <c r="R30" i="1"/>
  <c r="Q30" i="1"/>
  <c r="P30" i="1" s="1"/>
  <c r="O30" i="1"/>
  <c r="K30" i="1"/>
  <c r="U30" i="1" s="1"/>
  <c r="S29" i="1"/>
  <c r="R29" i="1"/>
  <c r="Q29" i="1"/>
  <c r="P29" i="1" s="1"/>
  <c r="O29" i="1"/>
  <c r="K29" i="1"/>
  <c r="U29" i="1" s="1"/>
  <c r="S28" i="1"/>
  <c r="R28" i="1"/>
  <c r="Q28" i="1"/>
  <c r="P28" i="1" s="1"/>
  <c r="O28" i="1"/>
  <c r="K28" i="1"/>
  <c r="T28" i="1" s="1"/>
  <c r="S27" i="1"/>
  <c r="R27" i="1"/>
  <c r="Q27" i="1"/>
  <c r="P27" i="1" s="1"/>
  <c r="O27" i="1"/>
  <c r="K27" i="1"/>
  <c r="U27" i="1" s="1"/>
  <c r="S26" i="1"/>
  <c r="R26" i="1"/>
  <c r="Q26" i="1"/>
  <c r="V26" i="1" s="1"/>
  <c r="O26" i="1"/>
  <c r="K26" i="1"/>
  <c r="T26" i="1" s="1"/>
  <c r="S25" i="1"/>
  <c r="R25" i="1"/>
  <c r="Q25" i="1"/>
  <c r="V25" i="1" s="1"/>
  <c r="O25" i="1"/>
  <c r="K25" i="1"/>
  <c r="U25" i="1" s="1"/>
  <c r="P26" i="1" l="1"/>
  <c r="T30" i="1"/>
  <c r="P31" i="1"/>
  <c r="R33" i="1"/>
  <c r="K33" i="1"/>
  <c r="T33" i="1" s="1"/>
  <c r="S33" i="1"/>
  <c r="U26" i="1"/>
  <c r="V27" i="1"/>
  <c r="V28" i="1"/>
  <c r="T29" i="1"/>
  <c r="V29" i="1"/>
  <c r="T31" i="1"/>
  <c r="Q33" i="1"/>
  <c r="P33" i="1" s="1"/>
  <c r="P25" i="1"/>
  <c r="U28" i="1"/>
  <c r="V30" i="1"/>
  <c r="T32" i="1"/>
  <c r="V33" i="1"/>
  <c r="O33" i="1"/>
  <c r="T27" i="1"/>
  <c r="P32" i="1"/>
  <c r="U33" i="1"/>
  <c r="T25" i="1"/>
  <c r="S10" i="1"/>
  <c r="S11" i="1"/>
  <c r="S12" i="1"/>
  <c r="S13" i="1"/>
  <c r="S14" i="1"/>
  <c r="S15" i="1"/>
  <c r="S16" i="1"/>
  <c r="S9" i="1"/>
  <c r="R10" i="1"/>
  <c r="R11" i="1"/>
  <c r="R12" i="1"/>
  <c r="R13" i="1"/>
  <c r="R14" i="1"/>
  <c r="R15" i="1"/>
  <c r="R16" i="1"/>
  <c r="R9" i="1"/>
  <c r="U10" i="1"/>
  <c r="U11" i="1"/>
  <c r="U12" i="1"/>
  <c r="U13" i="1"/>
  <c r="U14" i="1"/>
  <c r="U15" i="1"/>
  <c r="U16" i="1"/>
  <c r="Q10" i="1"/>
  <c r="Q11" i="1"/>
  <c r="Q12" i="1"/>
  <c r="Q13" i="1"/>
  <c r="Q14" i="1"/>
  <c r="Q15" i="1"/>
  <c r="P15" i="1" s="1"/>
  <c r="Q16" i="1"/>
  <c r="P16" i="1" s="1"/>
  <c r="Q9" i="1"/>
  <c r="U9" i="1"/>
  <c r="V13" i="1" l="1"/>
  <c r="P13" i="1"/>
  <c r="R17" i="1"/>
  <c r="V9" i="1"/>
  <c r="P9" i="1"/>
  <c r="V10" i="1"/>
  <c r="P10" i="1"/>
  <c r="V12" i="1"/>
  <c r="P12" i="1"/>
  <c r="V11" i="1"/>
  <c r="P11" i="1"/>
  <c r="V14" i="1"/>
  <c r="P14" i="1"/>
  <c r="T16" i="1"/>
  <c r="T15" i="1"/>
  <c r="V16" i="1"/>
  <c r="T14" i="1"/>
  <c r="V15" i="1"/>
  <c r="Q17" i="1"/>
  <c r="P17" i="1" s="1"/>
  <c r="T13" i="1"/>
  <c r="T12" i="1"/>
  <c r="T11" i="1"/>
  <c r="S17" i="1"/>
  <c r="T10" i="1"/>
  <c r="T9" i="1"/>
  <c r="V17" i="1" l="1"/>
  <c r="U17" i="1"/>
  <c r="T17" i="1"/>
</calcChain>
</file>

<file path=xl/sharedStrings.xml><?xml version="1.0" encoding="utf-8"?>
<sst xmlns="http://schemas.openxmlformats.org/spreadsheetml/2006/main" count="206" uniqueCount="102">
  <si>
    <t>(A)</t>
  </si>
  <si>
    <t>(B)</t>
  </si>
  <si>
    <t>(C )</t>
  </si>
  <si>
    <t>(D)</t>
  </si>
  <si>
    <t>(E=A+C)</t>
  </si>
  <si>
    <t>(F)</t>
  </si>
  <si>
    <t>(G)</t>
  </si>
  <si>
    <t>(H)</t>
  </si>
  <si>
    <t>(J=K-H)</t>
  </si>
  <si>
    <t>(Q=G/K)</t>
  </si>
  <si>
    <t xml:space="preserve">(M=G-F) </t>
  </si>
  <si>
    <t>(N=G-H)</t>
  </si>
  <si>
    <t>(O=F/E)</t>
  </si>
  <si>
    <t>(P=G/E)</t>
  </si>
  <si>
    <t>(I=G/H)</t>
  </si>
  <si>
    <t>(K=A+C+D)</t>
  </si>
  <si>
    <t>رقم المشروع : ____________________________________</t>
  </si>
  <si>
    <t>وصف المشروع: ______________________________</t>
  </si>
  <si>
    <t>موقع المشروع: ________________________________</t>
  </si>
  <si>
    <t>الجهة العامة: ________________________________________</t>
  </si>
  <si>
    <t>تاريخ التقرير: ________________</t>
  </si>
  <si>
    <t>نهاية الأسبوع: _______________</t>
  </si>
  <si>
    <t>المتتبع الهندسي - إحصاء التسليمات</t>
  </si>
  <si>
    <t>الإجمالي</t>
  </si>
  <si>
    <t>الأسبوع السابق</t>
  </si>
  <si>
    <t>هذا الأسبوع</t>
  </si>
  <si>
    <t>حتي تاريخه</t>
  </si>
  <si>
    <t>منطقة D مرافق - D</t>
  </si>
  <si>
    <t xml:space="preserve">الخطة </t>
  </si>
  <si>
    <t>التنبؤ</t>
  </si>
  <si>
    <t>الخطة</t>
  </si>
  <si>
    <t>الفعلي</t>
  </si>
  <si>
    <t>التباين</t>
  </si>
  <si>
    <t>إجمالي المنطقة D</t>
  </si>
  <si>
    <t>معمارية</t>
  </si>
  <si>
    <t>الإدارة الهندسية</t>
  </si>
  <si>
    <t>مدنية</t>
  </si>
  <si>
    <t>كهربية</t>
  </si>
  <si>
    <t>عامة</t>
  </si>
  <si>
    <t>أجهزة</t>
  </si>
  <si>
    <t>ميكانيكية</t>
  </si>
  <si>
    <t>إنشائية</t>
  </si>
  <si>
    <t>شركة الهندسة المعمارية : ____________________________________</t>
  </si>
  <si>
    <t>رقم المشروع :____________________________________</t>
  </si>
  <si>
    <t>تاريخ التقرير:________________</t>
  </si>
  <si>
    <t>1. معمارية</t>
  </si>
  <si>
    <t>2. مدنية</t>
  </si>
  <si>
    <t>1.1 المخططات</t>
  </si>
  <si>
    <t>1.1.1 المبدوء</t>
  </si>
  <si>
    <t>2.1 المخططات</t>
  </si>
  <si>
    <t>2.1.1 المبدوء</t>
  </si>
  <si>
    <t>3. كهربية</t>
  </si>
  <si>
    <t>3.1 المواصفات</t>
  </si>
  <si>
    <t>3.1.1 المبدوء</t>
  </si>
  <si>
    <t>3.2 المخططات</t>
  </si>
  <si>
    <t>وصف تخصص الرمز</t>
  </si>
  <si>
    <t>1.1.2 الصادر للمراجعة</t>
  </si>
  <si>
    <t>2.1.2 الصادر للمراجعة</t>
  </si>
  <si>
    <t>1.1.3 الصادر للاعتماد</t>
  </si>
  <si>
    <t>2.1.3 الصادر للاعتماد</t>
  </si>
  <si>
    <t>2.1.4 الصادر للتنفيذ / المراجعات المكتملة</t>
  </si>
  <si>
    <t>3.1.2 الصادر للمراجعة</t>
  </si>
  <si>
    <t>3.1.3 الصادر للاعتماد</t>
  </si>
  <si>
    <t>الميزانية</t>
  </si>
  <si>
    <t>المكتسب</t>
  </si>
  <si>
    <t>الميزانية الأصلية</t>
  </si>
  <si>
    <t>تغيير النطاق</t>
  </si>
  <si>
    <t>الاتجاهات</t>
  </si>
  <si>
    <t>الميزانية الحالية</t>
  </si>
  <si>
    <t>الأداء حتي تاريخه</t>
  </si>
  <si>
    <t>الساعات الفعلية</t>
  </si>
  <si>
    <t>تباين الجدولة</t>
  </si>
  <si>
    <t>تباين التكلفة</t>
  </si>
  <si>
    <t>الجدول الزمني (الميزانية)</t>
  </si>
  <si>
    <t>الفعلي (الميزانية)</t>
  </si>
  <si>
    <t>لجدول الزمني (الميزانية)</t>
  </si>
  <si>
    <t>المكتسب الفعلي</t>
  </si>
  <si>
    <t>مكتسب الجدول الزمني</t>
  </si>
  <si>
    <t>التنبؤات غير المكتملة بعد</t>
  </si>
  <si>
    <t>التنبؤات</t>
  </si>
  <si>
    <t>إجمالي التنبؤات</t>
  </si>
  <si>
    <t>الفعلي (التنبؤات)</t>
  </si>
  <si>
    <t>أ</t>
  </si>
  <si>
    <t>ب</t>
  </si>
  <si>
    <t>ج</t>
  </si>
  <si>
    <t xml:space="preserve">د=أ+ب </t>
  </si>
  <si>
    <t>هـ</t>
  </si>
  <si>
    <t>و</t>
  </si>
  <si>
    <t>ز</t>
  </si>
  <si>
    <t>ح = و/ ز</t>
  </si>
  <si>
    <t>ط = ي - ز</t>
  </si>
  <si>
    <t>ي= أ + ب + ج</t>
  </si>
  <si>
    <t>ك = و - هـ</t>
  </si>
  <si>
    <t>م = و - ز</t>
  </si>
  <si>
    <t>ن = هـ/د</t>
  </si>
  <si>
    <t>س = و/ د</t>
  </si>
  <si>
    <t xml:space="preserve">ع = و / ي </t>
  </si>
  <si>
    <t>النسبة المئوية للإكتمال</t>
  </si>
  <si>
    <t>1.1.4 الصادر للإنشاء / المراجعات المكتملة</t>
  </si>
  <si>
    <t>3.1.4 الصادر للإنشاء / المراجعات المكتملة</t>
  </si>
  <si>
    <t>3.1.1 المبتدئ</t>
  </si>
  <si>
    <t>متتبع الأعمال الهندسية - إحصاء التسليمات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</si>
</sst>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7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 readingOrder="2"/>
    </xf>
    <xf numFmtId="0" fontId="2" fillId="0" borderId="0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vertical="center" readingOrder="2"/>
    </xf>
    <xf numFmtId="0" fontId="3" fillId="0" borderId="4" xfId="0" applyFont="1" applyBorder="1" applyAlignment="1">
      <alignment horizontal="left" vertical="center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 readingOrder="2"/>
    </xf>
    <xf numFmtId="0" fontId="3" fillId="0" borderId="0" xfId="0" applyFont="1" applyBorder="1" applyAlignment="1">
      <alignment horizontal="left" vertical="center" readingOrder="2"/>
    </xf>
    <xf numFmtId="0" fontId="3" fillId="0" borderId="5" xfId="0" applyFont="1" applyBorder="1" applyAlignment="1">
      <alignment horizontal="right" vertical="center" readingOrder="2"/>
    </xf>
    <xf numFmtId="0" fontId="3" fillId="0" borderId="4" xfId="0" applyFont="1" applyBorder="1" applyAlignment="1">
      <alignment vertical="center" readingOrder="2"/>
    </xf>
    <xf numFmtId="0" fontId="4" fillId="4" borderId="2" xfId="0" applyFont="1" applyFill="1" applyBorder="1" applyAlignment="1">
      <alignment horizontal="center" vertical="center" wrapText="1" readingOrder="2"/>
    </xf>
    <xf numFmtId="0" fontId="4" fillId="4" borderId="3" xfId="0" applyFont="1" applyFill="1" applyBorder="1" applyAlignment="1">
      <alignment horizontal="center" vertical="center" wrapText="1" readingOrder="2"/>
    </xf>
    <xf numFmtId="0" fontId="4" fillId="4" borderId="7" xfId="0" applyFont="1" applyFill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right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4" fillId="0" borderId="7" xfId="0" applyFont="1" applyFill="1" applyBorder="1" applyAlignment="1">
      <alignment horizontal="center" vertical="center" wrapText="1" readingOrder="2"/>
    </xf>
    <xf numFmtId="0" fontId="4" fillId="0" borderId="4" xfId="0" applyFont="1" applyFill="1" applyBorder="1" applyAlignment="1">
      <alignment horizontal="center" vertical="center" wrapText="1" readingOrder="2"/>
    </xf>
    <xf numFmtId="0" fontId="4" fillId="0" borderId="5" xfId="1" applyNumberFormat="1" applyFont="1" applyFill="1" applyBorder="1" applyAlignment="1">
      <alignment horizontal="center" vertical="center" wrapText="1" readingOrder="2"/>
    </xf>
    <xf numFmtId="0" fontId="4" fillId="0" borderId="4" xfId="1" applyNumberFormat="1" applyFont="1" applyFill="1" applyBorder="1" applyAlignment="1">
      <alignment horizontal="center" vertical="center" wrapText="1" readingOrder="2"/>
    </xf>
    <xf numFmtId="1" fontId="4" fillId="0" borderId="0" xfId="0" applyNumberFormat="1" applyFont="1" applyFill="1" applyBorder="1" applyAlignment="1">
      <alignment horizontal="center" vertical="center" wrapText="1" readingOrder="2"/>
    </xf>
    <xf numFmtId="1" fontId="4" fillId="0" borderId="5" xfId="1" applyNumberFormat="1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vertical="center" wrapText="1" readingOrder="2"/>
    </xf>
    <xf numFmtId="0" fontId="4" fillId="0" borderId="0" xfId="1" applyNumberFormat="1" applyFont="1" applyFill="1" applyBorder="1" applyAlignment="1">
      <alignment horizontal="center" vertical="center" wrapText="1" readingOrder="2"/>
    </xf>
    <xf numFmtId="1" fontId="4" fillId="0" borderId="0" xfId="1" applyNumberFormat="1" applyFont="1" applyFill="1" applyBorder="1" applyAlignment="1">
      <alignment horizontal="center" vertical="center" wrapText="1" readingOrder="2"/>
    </xf>
    <xf numFmtId="3" fontId="4" fillId="0" borderId="4" xfId="0" applyNumberFormat="1" applyFont="1" applyFill="1" applyBorder="1" applyAlignment="1">
      <alignment horizontal="center" vertical="center" wrapText="1" readingOrder="2"/>
    </xf>
    <xf numFmtId="3" fontId="4" fillId="0" borderId="0" xfId="0" applyNumberFormat="1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right" vertical="center" wrapText="1" readingOrder="2"/>
    </xf>
    <xf numFmtId="3" fontId="5" fillId="0" borderId="10" xfId="0" applyNumberFormat="1" applyFont="1" applyFill="1" applyBorder="1" applyAlignment="1">
      <alignment horizontal="center" vertical="center" wrapText="1" readingOrder="2"/>
    </xf>
    <xf numFmtId="0" fontId="5" fillId="0" borderId="11" xfId="1" applyNumberFormat="1" applyFont="1" applyFill="1" applyBorder="1" applyAlignment="1">
      <alignment horizontal="center" vertical="center" wrapText="1" readingOrder="2"/>
    </xf>
    <xf numFmtId="0" fontId="5" fillId="0" borderId="10" xfId="1" applyNumberFormat="1" applyFont="1" applyFill="1" applyBorder="1" applyAlignment="1">
      <alignment horizontal="center" vertical="center" wrapText="1" readingOrder="2"/>
    </xf>
    <xf numFmtId="1" fontId="5" fillId="0" borderId="12" xfId="0" applyNumberFormat="1" applyFont="1" applyFill="1" applyBorder="1" applyAlignment="1">
      <alignment horizontal="center" vertical="center" wrapText="1" readingOrder="2"/>
    </xf>
    <xf numFmtId="1" fontId="5" fillId="0" borderId="11" xfId="1" applyNumberFormat="1" applyFont="1" applyFill="1" applyBorder="1" applyAlignment="1">
      <alignment horizontal="center" vertical="center" wrapText="1" readingOrder="2"/>
    </xf>
    <xf numFmtId="3" fontId="5" fillId="0" borderId="12" xfId="0" applyNumberFormat="1" applyFont="1" applyFill="1" applyBorder="1" applyAlignment="1">
      <alignment horizontal="center" vertical="center" wrapText="1" readingOrder="2"/>
    </xf>
    <xf numFmtId="0" fontId="5" fillId="0" borderId="12" xfId="1" applyNumberFormat="1" applyFont="1" applyFill="1" applyBorder="1" applyAlignment="1">
      <alignment horizontal="center" vertical="center" wrapText="1" readingOrder="2"/>
    </xf>
    <xf numFmtId="0" fontId="2" fillId="0" borderId="0" xfId="0" applyFont="1" applyAlignment="1">
      <alignment vertical="center" readingOrder="2"/>
    </xf>
    <xf numFmtId="0" fontId="2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right" vertical="center" wrapText="1" readingOrder="2"/>
    </xf>
    <xf numFmtId="0" fontId="8" fillId="4" borderId="8" xfId="0" applyFont="1" applyFill="1" applyBorder="1" applyAlignment="1">
      <alignment horizontal="center" vertical="center" wrapText="1" readingOrder="2"/>
    </xf>
    <xf numFmtId="0" fontId="2" fillId="0" borderId="6" xfId="0" applyFont="1" applyBorder="1" applyAlignment="1">
      <alignment vertical="center" readingOrder="2"/>
    </xf>
    <xf numFmtId="0" fontId="2" fillId="0" borderId="13" xfId="0" applyFont="1" applyBorder="1" applyAlignment="1">
      <alignment horizontal="right" vertical="center" readingOrder="2"/>
    </xf>
    <xf numFmtId="0" fontId="2" fillId="0" borderId="14" xfId="0" applyFont="1" applyBorder="1" applyAlignment="1">
      <alignment horizontal="right" vertical="center" readingOrder="2"/>
    </xf>
    <xf numFmtId="0" fontId="4" fillId="6" borderId="4" xfId="0" applyFont="1" applyFill="1" applyBorder="1" applyAlignment="1">
      <alignment horizontal="center" vertical="center" wrapText="1" readingOrder="2"/>
    </xf>
    <xf numFmtId="0" fontId="4" fillId="6" borderId="5" xfId="1" applyNumberFormat="1" applyFont="1" applyFill="1" applyBorder="1" applyAlignment="1">
      <alignment horizontal="center" vertical="center" wrapText="1" readingOrder="2"/>
    </xf>
    <xf numFmtId="0" fontId="4" fillId="6" borderId="4" xfId="1" applyNumberFormat="1" applyFont="1" applyFill="1" applyBorder="1" applyAlignment="1">
      <alignment horizontal="center" vertical="center" wrapText="1" readingOrder="2"/>
    </xf>
    <xf numFmtId="1" fontId="4" fillId="6" borderId="0" xfId="0" applyNumberFormat="1" applyFont="1" applyFill="1" applyBorder="1" applyAlignment="1">
      <alignment horizontal="center" vertical="center" wrapText="1" readingOrder="2"/>
    </xf>
    <xf numFmtId="1" fontId="4" fillId="6" borderId="5" xfId="1" applyNumberFormat="1" applyFont="1" applyFill="1" applyBorder="1" applyAlignment="1">
      <alignment horizontal="center" vertical="center" wrapText="1" readingOrder="2"/>
    </xf>
    <xf numFmtId="0" fontId="4" fillId="6" borderId="0" xfId="0" applyFont="1" applyFill="1" applyBorder="1" applyAlignment="1">
      <alignment horizontal="center" vertical="center" wrapText="1" readingOrder="2"/>
    </xf>
    <xf numFmtId="0" fontId="4" fillId="6" borderId="0" xfId="1" applyNumberFormat="1" applyFont="1" applyFill="1" applyBorder="1" applyAlignment="1">
      <alignment horizontal="center" vertical="center" wrapText="1" readingOrder="2"/>
    </xf>
    <xf numFmtId="1" fontId="4" fillId="6" borderId="0" xfId="1" applyNumberFormat="1" applyFont="1" applyFill="1" applyBorder="1" applyAlignment="1">
      <alignment horizontal="center" vertical="center" wrapText="1" readingOrder="2"/>
    </xf>
    <xf numFmtId="0" fontId="4" fillId="5" borderId="4" xfId="0" applyFont="1" applyFill="1" applyBorder="1" applyAlignment="1">
      <alignment horizontal="center" vertical="center" wrapText="1" readingOrder="2"/>
    </xf>
    <xf numFmtId="0" fontId="4" fillId="5" borderId="5" xfId="1" applyNumberFormat="1" applyFont="1" applyFill="1" applyBorder="1" applyAlignment="1">
      <alignment horizontal="center" vertical="center" wrapText="1" readingOrder="2"/>
    </xf>
    <xf numFmtId="0" fontId="4" fillId="5" borderId="4" xfId="1" applyNumberFormat="1" applyFont="1" applyFill="1" applyBorder="1" applyAlignment="1">
      <alignment horizontal="center" vertical="center" wrapText="1" readingOrder="2"/>
    </xf>
    <xf numFmtId="1" fontId="4" fillId="5" borderId="0" xfId="0" applyNumberFormat="1" applyFont="1" applyFill="1" applyBorder="1" applyAlignment="1">
      <alignment horizontal="center" vertical="center" wrapText="1" readingOrder="2"/>
    </xf>
    <xf numFmtId="1" fontId="4" fillId="5" borderId="5" xfId="1" applyNumberFormat="1" applyFont="1" applyFill="1" applyBorder="1" applyAlignment="1">
      <alignment horizontal="center" vertical="center" wrapText="1" readingOrder="2"/>
    </xf>
    <xf numFmtId="0" fontId="4" fillId="5" borderId="0" xfId="0" applyFont="1" applyFill="1" applyBorder="1" applyAlignment="1">
      <alignment horizontal="center" vertical="center" wrapText="1" readingOrder="2"/>
    </xf>
    <xf numFmtId="0" fontId="4" fillId="5" borderId="0" xfId="1" applyNumberFormat="1" applyFont="1" applyFill="1" applyBorder="1" applyAlignment="1">
      <alignment horizontal="center" vertical="center" wrapText="1" readingOrder="2"/>
    </xf>
    <xf numFmtId="1" fontId="4" fillId="5" borderId="0" xfId="1" applyNumberFormat="1" applyFont="1" applyFill="1" applyBorder="1" applyAlignment="1">
      <alignment horizontal="center" vertical="center" wrapText="1" readingOrder="2"/>
    </xf>
    <xf numFmtId="3" fontId="4" fillId="6" borderId="4" xfId="0" applyNumberFormat="1" applyFont="1" applyFill="1" applyBorder="1" applyAlignment="1">
      <alignment horizontal="center" vertical="center" wrapText="1" readingOrder="2"/>
    </xf>
    <xf numFmtId="3" fontId="4" fillId="6" borderId="0" xfId="0" applyNumberFormat="1" applyFont="1" applyFill="1" applyBorder="1" applyAlignment="1">
      <alignment horizontal="center" vertical="center" wrapText="1" readingOrder="2"/>
    </xf>
    <xf numFmtId="0" fontId="4" fillId="0" borderId="6" xfId="0" applyFont="1" applyFill="1" applyBorder="1" applyAlignment="1">
      <alignment horizontal="center" vertical="center" wrapText="1" readingOrder="2"/>
    </xf>
    <xf numFmtId="0" fontId="4" fillId="0" borderId="14" xfId="1" applyNumberFormat="1" applyFont="1" applyFill="1" applyBorder="1" applyAlignment="1">
      <alignment horizontal="center" vertical="center" wrapText="1" readingOrder="2"/>
    </xf>
    <xf numFmtId="0" fontId="4" fillId="0" borderId="6" xfId="1" applyNumberFormat="1" applyFont="1" applyFill="1" applyBorder="1" applyAlignment="1">
      <alignment horizontal="center" vertical="center" wrapText="1" readingOrder="2"/>
    </xf>
    <xf numFmtId="1" fontId="4" fillId="0" borderId="13" xfId="0" applyNumberFormat="1" applyFont="1" applyFill="1" applyBorder="1" applyAlignment="1">
      <alignment horizontal="center" vertical="center" wrapText="1" readingOrder="2"/>
    </xf>
    <xf numFmtId="1" fontId="4" fillId="0" borderId="14" xfId="1" applyNumberFormat="1" applyFont="1" applyFill="1" applyBorder="1" applyAlignment="1">
      <alignment horizontal="center" vertical="center" wrapText="1" readingOrder="2"/>
    </xf>
    <xf numFmtId="0" fontId="4" fillId="0" borderId="13" xfId="0" applyFont="1" applyFill="1" applyBorder="1" applyAlignment="1">
      <alignment horizontal="center" vertical="center" wrapText="1" readingOrder="2"/>
    </xf>
    <xf numFmtId="0" fontId="4" fillId="0" borderId="13" xfId="1" applyNumberFormat="1" applyFont="1" applyFill="1" applyBorder="1" applyAlignment="1">
      <alignment horizontal="center" vertical="center" wrapText="1" readingOrder="2"/>
    </xf>
    <xf numFmtId="0" fontId="4" fillId="6" borderId="4" xfId="0" applyFont="1" applyFill="1" applyBorder="1" applyAlignment="1">
      <alignment horizontal="right" vertical="center" wrapText="1" readingOrder="2"/>
    </xf>
    <xf numFmtId="0" fontId="4" fillId="5" borderId="4" xfId="0" applyFont="1" applyFill="1" applyBorder="1" applyAlignment="1">
      <alignment horizontal="right" vertical="center" wrapText="1" readingOrder="2"/>
    </xf>
    <xf numFmtId="0" fontId="4" fillId="0" borderId="6" xfId="0" applyFont="1" applyBorder="1" applyAlignment="1">
      <alignment horizontal="right" vertical="center" wrapText="1" readingOrder="2"/>
    </xf>
    <xf numFmtId="0" fontId="2" fillId="0" borderId="0" xfId="0" applyFont="1" applyAlignment="1">
      <alignment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readingOrder="2"/>
    </xf>
    <xf numFmtId="0" fontId="3" fillId="0" borderId="0" xfId="0" applyFont="1" applyAlignment="1">
      <alignment horizontal="right" readingOrder="2"/>
    </xf>
    <xf numFmtId="0" fontId="4" fillId="0" borderId="2" xfId="0" applyFont="1" applyBorder="1" applyAlignment="1">
      <alignment horizontal="left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3" borderId="7" xfId="0" applyFont="1" applyFill="1" applyBorder="1" applyAlignment="1">
      <alignment horizontal="center" vertical="center" wrapText="1" readingOrder="2"/>
    </xf>
    <xf numFmtId="0" fontId="4" fillId="4" borderId="8" xfId="0" applyFont="1" applyFill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3" borderId="0" xfId="0" applyFont="1" applyFill="1" applyBorder="1" applyAlignment="1">
      <alignment horizontal="center" vertical="center" wrapText="1" readingOrder="2"/>
    </xf>
    <xf numFmtId="0" fontId="4" fillId="4" borderId="9" xfId="0" applyFont="1" applyFill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vertical="center" wrapText="1" readingOrder="2"/>
    </xf>
    <xf numFmtId="0" fontId="4" fillId="2" borderId="3" xfId="0" applyFont="1" applyFill="1" applyBorder="1" applyAlignment="1">
      <alignment vertical="center" wrapText="1" readingOrder="2"/>
    </xf>
    <xf numFmtId="0" fontId="4" fillId="3" borderId="7" xfId="0" applyFont="1" applyFill="1" applyBorder="1" applyAlignment="1">
      <alignment vertical="center" wrapText="1" readingOrder="2"/>
    </xf>
    <xf numFmtId="0" fontId="4" fillId="4" borderId="8" xfId="0" applyFont="1" applyFill="1" applyBorder="1" applyAlignment="1">
      <alignment vertical="center" wrapText="1" readingOrder="2"/>
    </xf>
    <xf numFmtId="0" fontId="4" fillId="0" borderId="7" xfId="0" applyFont="1" applyBorder="1" applyAlignment="1">
      <alignment vertical="center" wrapText="1" readingOrder="2"/>
    </xf>
    <xf numFmtId="0" fontId="4" fillId="0" borderId="3" xfId="0" applyFont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4" fillId="2" borderId="5" xfId="0" applyFont="1" applyFill="1" applyBorder="1" applyAlignment="1">
      <alignment vertical="center" wrapText="1" readingOrder="2"/>
    </xf>
    <xf numFmtId="0" fontId="4" fillId="3" borderId="0" xfId="0" applyFont="1" applyFill="1" applyBorder="1" applyAlignment="1">
      <alignment vertical="center" wrapText="1" readingOrder="2"/>
    </xf>
    <xf numFmtId="164" fontId="4" fillId="4" borderId="9" xfId="1" applyNumberFormat="1" applyFont="1" applyFill="1" applyBorder="1" applyAlignment="1">
      <alignment vertical="center" wrapText="1" readingOrder="2"/>
    </xf>
    <xf numFmtId="164" fontId="4" fillId="0" borderId="0" xfId="1" applyNumberFormat="1" applyFont="1" applyBorder="1" applyAlignment="1">
      <alignment vertical="center" wrapText="1" readingOrder="2"/>
    </xf>
    <xf numFmtId="0" fontId="4" fillId="0" borderId="0" xfId="0" applyFont="1" applyBorder="1" applyAlignment="1">
      <alignment vertical="center" wrapText="1" readingOrder="2"/>
    </xf>
    <xf numFmtId="43" fontId="4" fillId="0" borderId="0" xfId="1" applyFont="1" applyBorder="1" applyAlignment="1">
      <alignment vertical="center" wrapText="1" readingOrder="2"/>
    </xf>
    <xf numFmtId="43" fontId="4" fillId="0" borderId="5" xfId="1" applyFont="1" applyBorder="1" applyAlignment="1">
      <alignment vertical="center" wrapText="1" readingOrder="2"/>
    </xf>
    <xf numFmtId="3" fontId="4" fillId="2" borderId="9" xfId="0" applyNumberFormat="1" applyFont="1" applyFill="1" applyBorder="1" applyAlignment="1">
      <alignment horizontal="right" vertical="center" wrapText="1" readingOrder="2"/>
    </xf>
    <xf numFmtId="3" fontId="4" fillId="2" borderId="5" xfId="0" applyNumberFormat="1" applyFont="1" applyFill="1" applyBorder="1" applyAlignment="1">
      <alignment horizontal="right" vertical="center" wrapText="1" readingOrder="2"/>
    </xf>
    <xf numFmtId="0" fontId="4" fillId="3" borderId="0" xfId="0" applyFont="1" applyFill="1" applyBorder="1" applyAlignment="1">
      <alignment horizontal="right" vertical="center" wrapText="1" readingOrder="2"/>
    </xf>
    <xf numFmtId="164" fontId="4" fillId="0" borderId="0" xfId="1" applyNumberFormat="1" applyFont="1" applyBorder="1" applyAlignment="1">
      <alignment horizontal="right" vertical="center" wrapText="1" readingOrder="2"/>
    </xf>
    <xf numFmtId="3" fontId="4" fillId="0" borderId="0" xfId="0" applyNumberFormat="1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wrapText="1" readingOrder="2"/>
    </xf>
    <xf numFmtId="0" fontId="4" fillId="2" borderId="9" xfId="0" applyFont="1" applyFill="1" applyBorder="1" applyAlignment="1">
      <alignment horizontal="right" vertical="center" wrapText="1" readingOrder="2"/>
    </xf>
    <xf numFmtId="0" fontId="4" fillId="2" borderId="5" xfId="0" applyFont="1" applyFill="1" applyBorder="1" applyAlignment="1">
      <alignment horizontal="right" vertical="center" wrapText="1" readingOrder="2"/>
    </xf>
    <xf numFmtId="3" fontId="4" fillId="2" borderId="1" xfId="0" applyNumberFormat="1" applyFont="1" applyFill="1" applyBorder="1" applyAlignment="1">
      <alignment horizontal="right" vertical="center" wrapText="1" readingOrder="2"/>
    </xf>
    <xf numFmtId="3" fontId="4" fillId="2" borderId="11" xfId="0" applyNumberFormat="1" applyFont="1" applyFill="1" applyBorder="1" applyAlignment="1">
      <alignment horizontal="right" vertical="center" wrapText="1" readingOrder="2"/>
    </xf>
    <xf numFmtId="0" fontId="4" fillId="3" borderId="12" xfId="0" applyFont="1" applyFill="1" applyBorder="1" applyAlignment="1">
      <alignment horizontal="right" vertical="center" wrapText="1" readingOrder="2"/>
    </xf>
    <xf numFmtId="164" fontId="4" fillId="4" borderId="1" xfId="1" applyNumberFormat="1" applyFont="1" applyFill="1" applyBorder="1" applyAlignment="1">
      <alignment vertical="center" wrapText="1" readingOrder="2"/>
    </xf>
    <xf numFmtId="164" fontId="4" fillId="0" borderId="12" xfId="1" applyNumberFormat="1" applyFont="1" applyBorder="1" applyAlignment="1">
      <alignment horizontal="right" vertical="center" wrapText="1" readingOrder="2"/>
    </xf>
    <xf numFmtId="3" fontId="4" fillId="0" borderId="12" xfId="0" applyNumberFormat="1" applyFont="1" applyBorder="1" applyAlignment="1">
      <alignment horizontal="right" vertical="center" wrapText="1" readingOrder="2"/>
    </xf>
    <xf numFmtId="43" fontId="4" fillId="0" borderId="12" xfId="1" applyFont="1" applyBorder="1" applyAlignment="1">
      <alignment vertical="center" wrapText="1" readingOrder="2"/>
    </xf>
    <xf numFmtId="164" fontId="4" fillId="0" borderId="12" xfId="1" applyNumberFormat="1" applyFont="1" applyBorder="1" applyAlignment="1">
      <alignment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43" fontId="4" fillId="0" borderId="11" xfId="1" applyFont="1" applyBorder="1" applyAlignment="1">
      <alignment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3" borderId="2" xfId="0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 readingOrder="2"/>
    </xf>
    <xf numFmtId="0" fontId="4" fillId="0" borderId="5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0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  <xf numFmtId="0" fontId="4" fillId="3" borderId="5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vertical="center" wrapText="1" readingOrder="2"/>
    </xf>
    <xf numFmtId="0" fontId="4" fillId="0" borderId="7" xfId="0" applyFont="1" applyFill="1" applyBorder="1" applyAlignment="1">
      <alignment vertical="center" wrapText="1" readingOrder="2"/>
    </xf>
    <xf numFmtId="0" fontId="4" fillId="0" borderId="3" xfId="0" applyFont="1" applyFill="1" applyBorder="1" applyAlignment="1">
      <alignment vertical="center" wrapText="1" readingOrder="2"/>
    </xf>
    <xf numFmtId="0" fontId="4" fillId="2" borderId="2" xfId="0" applyFont="1" applyFill="1" applyBorder="1" applyAlignment="1">
      <alignment vertical="center" wrapText="1" readingOrder="2"/>
    </xf>
    <xf numFmtId="0" fontId="4" fillId="2" borderId="7" xfId="0" applyFont="1" applyFill="1" applyBorder="1" applyAlignment="1">
      <alignment vertical="center" wrapText="1" readingOrder="2"/>
    </xf>
    <xf numFmtId="0" fontId="4" fillId="3" borderId="2" xfId="0" applyFont="1" applyFill="1" applyBorder="1" applyAlignment="1">
      <alignment vertical="center" wrapText="1" readingOrder="2"/>
    </xf>
    <xf numFmtId="0" fontId="4" fillId="3" borderId="3" xfId="0" applyFont="1" applyFill="1" applyBorder="1" applyAlignment="1">
      <alignment vertical="center" wrapText="1" readingOrder="2"/>
    </xf>
    <xf numFmtId="0" fontId="4" fillId="0" borderId="4" xfId="0" applyFont="1" applyFill="1" applyBorder="1" applyAlignment="1">
      <alignment vertical="center" wrapText="1" readingOrder="2"/>
    </xf>
    <xf numFmtId="0" fontId="4" fillId="0" borderId="0" xfId="0" applyFont="1" applyFill="1" applyBorder="1" applyAlignment="1">
      <alignment vertical="center" wrapText="1" readingOrder="2"/>
    </xf>
    <xf numFmtId="164" fontId="4" fillId="0" borderId="5" xfId="1" applyNumberFormat="1" applyFont="1" applyFill="1" applyBorder="1" applyAlignment="1">
      <alignment vertical="center" wrapText="1" readingOrder="2"/>
    </xf>
    <xf numFmtId="164" fontId="4" fillId="2" borderId="4" xfId="1" applyNumberFormat="1" applyFont="1" applyFill="1" applyBorder="1" applyAlignment="1">
      <alignment vertical="center" wrapText="1" readingOrder="2"/>
    </xf>
    <xf numFmtId="0" fontId="4" fillId="2" borderId="0" xfId="0" applyFont="1" applyFill="1" applyBorder="1" applyAlignment="1">
      <alignment vertical="center" wrapText="1" readingOrder="2"/>
    </xf>
    <xf numFmtId="43" fontId="4" fillId="2" borderId="5" xfId="1" applyFont="1" applyFill="1" applyBorder="1" applyAlignment="1">
      <alignment vertical="center" wrapText="1" readingOrder="2"/>
    </xf>
    <xf numFmtId="164" fontId="4" fillId="0" borderId="4" xfId="1" applyNumberFormat="1" applyFont="1" applyFill="1" applyBorder="1" applyAlignment="1">
      <alignment vertical="center" wrapText="1" readingOrder="2"/>
    </xf>
    <xf numFmtId="164" fontId="4" fillId="0" borderId="0" xfId="1" applyNumberFormat="1" applyFont="1" applyFill="1" applyBorder="1" applyAlignment="1">
      <alignment vertical="center" wrapText="1" readingOrder="2"/>
    </xf>
    <xf numFmtId="43" fontId="4" fillId="3" borderId="4" xfId="1" applyFont="1" applyFill="1" applyBorder="1" applyAlignment="1">
      <alignment vertical="center" wrapText="1" readingOrder="2"/>
    </xf>
    <xf numFmtId="43" fontId="4" fillId="3" borderId="0" xfId="1" applyFont="1" applyFill="1" applyBorder="1" applyAlignment="1">
      <alignment vertical="center" wrapText="1" readingOrder="2"/>
    </xf>
    <xf numFmtId="43" fontId="4" fillId="3" borderId="5" xfId="1" applyFont="1" applyFill="1" applyBorder="1" applyAlignment="1">
      <alignment vertical="center" wrapText="1" readingOrder="2"/>
    </xf>
    <xf numFmtId="3" fontId="4" fillId="0" borderId="4" xfId="0" applyNumberFormat="1" applyFont="1" applyFill="1" applyBorder="1" applyAlignment="1">
      <alignment horizontal="right" vertical="center" wrapText="1" readingOrder="2"/>
    </xf>
    <xf numFmtId="3" fontId="4" fillId="0" borderId="0" xfId="0" applyNumberFormat="1" applyFont="1" applyFill="1" applyBorder="1" applyAlignment="1">
      <alignment horizontal="right" vertical="center" wrapText="1" readingOrder="2"/>
    </xf>
    <xf numFmtId="0" fontId="4" fillId="0" borderId="0" xfId="0" applyFont="1" applyFill="1" applyBorder="1" applyAlignment="1">
      <alignment horizontal="right" vertical="center" wrapText="1" readingOrder="2"/>
    </xf>
    <xf numFmtId="164" fontId="4" fillId="2" borderId="4" xfId="1" applyNumberFormat="1" applyFont="1" applyFill="1" applyBorder="1" applyAlignment="1">
      <alignment horizontal="right" vertical="center" wrapText="1" readingOrder="2"/>
    </xf>
    <xf numFmtId="3" fontId="4" fillId="2" borderId="0" xfId="0" applyNumberFormat="1" applyFont="1" applyFill="1" applyBorder="1" applyAlignment="1">
      <alignment horizontal="right" vertical="center" wrapText="1" readingOrder="2"/>
    </xf>
    <xf numFmtId="0" fontId="4" fillId="2" borderId="0" xfId="0" applyFont="1" applyFill="1" applyBorder="1" applyAlignment="1">
      <alignment horizontal="right" vertical="center" wrapText="1" readingOrder="2"/>
    </xf>
    <xf numFmtId="0" fontId="4" fillId="0" borderId="4" xfId="0" applyFont="1" applyFill="1" applyBorder="1" applyAlignment="1">
      <alignment horizontal="right" vertical="center" wrapText="1" readingOrder="2"/>
    </xf>
    <xf numFmtId="3" fontId="4" fillId="0" borderId="10" xfId="0" applyNumberFormat="1" applyFont="1" applyFill="1" applyBorder="1" applyAlignment="1">
      <alignment horizontal="right" vertical="center" wrapText="1" readingOrder="2"/>
    </xf>
    <xf numFmtId="3" fontId="4" fillId="0" borderId="12" xfId="0" applyNumberFormat="1" applyFont="1" applyFill="1" applyBorder="1" applyAlignment="1">
      <alignment horizontal="right" vertical="center" wrapText="1" readingOrder="2"/>
    </xf>
    <xf numFmtId="0" fontId="4" fillId="0" borderId="12" xfId="0" applyFont="1" applyFill="1" applyBorder="1" applyAlignment="1">
      <alignment horizontal="right" vertical="center" wrapText="1" readingOrder="2"/>
    </xf>
    <xf numFmtId="164" fontId="4" fillId="0" borderId="11" xfId="1" applyNumberFormat="1" applyFont="1" applyFill="1" applyBorder="1" applyAlignment="1">
      <alignment vertical="center" wrapText="1" readingOrder="2"/>
    </xf>
    <xf numFmtId="164" fontId="4" fillId="2" borderId="10" xfId="1" applyNumberFormat="1" applyFont="1" applyFill="1" applyBorder="1" applyAlignment="1">
      <alignment horizontal="right" vertical="center" wrapText="1" readingOrder="2"/>
    </xf>
    <xf numFmtId="3" fontId="4" fillId="2" borderId="12" xfId="0" applyNumberFormat="1" applyFont="1" applyFill="1" applyBorder="1" applyAlignment="1">
      <alignment horizontal="right" vertical="center" wrapText="1" readingOrder="2"/>
    </xf>
    <xf numFmtId="43" fontId="4" fillId="2" borderId="11" xfId="1" applyFont="1" applyFill="1" applyBorder="1" applyAlignment="1">
      <alignment vertical="center" wrapText="1" readingOrder="2"/>
    </xf>
    <xf numFmtId="164" fontId="4" fillId="0" borderId="10" xfId="1" applyNumberFormat="1" applyFont="1" applyFill="1" applyBorder="1" applyAlignment="1">
      <alignment vertical="center" wrapText="1" readingOrder="2"/>
    </xf>
    <xf numFmtId="164" fontId="4" fillId="0" borderId="12" xfId="1" applyNumberFormat="1" applyFont="1" applyFill="1" applyBorder="1" applyAlignment="1">
      <alignment horizontal="right" vertical="center" wrapText="1" readingOrder="2"/>
    </xf>
    <xf numFmtId="43" fontId="4" fillId="3" borderId="10" xfId="1" applyFont="1" applyFill="1" applyBorder="1" applyAlignment="1">
      <alignment vertical="center" wrapText="1" readingOrder="2"/>
    </xf>
    <xf numFmtId="43" fontId="4" fillId="3" borderId="12" xfId="1" applyFont="1" applyFill="1" applyBorder="1" applyAlignment="1">
      <alignment vertical="center" wrapText="1" readingOrder="2"/>
    </xf>
    <xf numFmtId="43" fontId="4" fillId="3" borderId="11" xfId="1" applyFont="1" applyFill="1" applyBorder="1" applyAlignment="1">
      <alignment vertical="center" wrapText="1" readingOrder="2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 readingOrder="2"/>
    </xf>
    <xf numFmtId="164" fontId="4" fillId="2" borderId="9" xfId="1" applyNumberFormat="1" applyFont="1" applyFill="1" applyBorder="1" applyAlignment="1">
      <alignment horizontal="center" vertical="center" wrapText="1" readingOrder="2"/>
    </xf>
    <xf numFmtId="3" fontId="4" fillId="2" borderId="1" xfId="0" applyNumberFormat="1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readingOrder="2"/>
    </xf>
    <xf numFmtId="0" fontId="3" fillId="0" borderId="12" xfId="0" applyFont="1" applyBorder="1" applyAlignment="1">
      <alignment horizontal="center" readingOrder="2"/>
    </xf>
    <xf numFmtId="0" fontId="3" fillId="0" borderId="11" xfId="0" applyFont="1" applyBorder="1" applyAlignment="1">
      <alignment horizontal="center" readingOrder="2"/>
    </xf>
    <xf numFmtId="0" fontId="7" fillId="0" borderId="2" xfId="0" applyFont="1" applyBorder="1" applyAlignment="1">
      <alignment horizontal="center" readingOrder="2"/>
    </xf>
    <xf numFmtId="0" fontId="7" fillId="0" borderId="7" xfId="0" applyFont="1" applyBorder="1" applyAlignment="1">
      <alignment horizontal="center" readingOrder="2"/>
    </xf>
    <xf numFmtId="0" fontId="7" fillId="0" borderId="3" xfId="0" applyFont="1" applyBorder="1" applyAlignment="1">
      <alignment horizontal="center" readingOrder="2"/>
    </xf>
    <xf numFmtId="0" fontId="6" fillId="4" borderId="10" xfId="0" applyFont="1" applyFill="1" applyBorder="1" applyAlignment="1">
      <alignment horizontal="center" vertical="center" readingOrder="2"/>
    </xf>
    <xf numFmtId="0" fontId="6" fillId="4" borderId="11" xfId="0" applyFont="1" applyFill="1" applyBorder="1" applyAlignment="1">
      <alignment horizontal="center" vertical="center" readingOrder="2"/>
    </xf>
    <xf numFmtId="0" fontId="6" fillId="4" borderId="12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00FF00"/>
      <color rgb="FF00CC00"/>
      <color rgb="FF0000FF"/>
      <color rgb="FF009900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22</xdr:col>
      <xdr:colOff>208279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066921" y="0"/>
          <a:ext cx="1379854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118242</xdr:colOff>
      <xdr:row>1</xdr:row>
      <xdr:rowOff>32844</xdr:rowOff>
    </xdr:from>
    <xdr:to>
      <xdr:col>1</xdr:col>
      <xdr:colOff>1156138</xdr:colOff>
      <xdr:row>2</xdr:row>
      <xdr:rowOff>144516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725" y="91965"/>
          <a:ext cx="1037896" cy="328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7"/>
  <sheetViews>
    <sheetView showGridLines="0" rightToLeft="1" tabSelected="1" topLeftCell="E1" zoomScaleNormal="100" workbookViewId="0">
      <selection activeCell="W9" sqref="W9"/>
    </sheetView>
  </sheetViews>
  <sheetFormatPr defaultColWidth="9.140625" defaultRowHeight="11.25" x14ac:dyDescent="0.2"/>
  <cols>
    <col min="1" max="4" width="0" style="1" hidden="1" customWidth="1"/>
    <col min="5" max="5" width="9.140625" style="1"/>
    <col min="6" max="6" width="13.5703125" style="1" customWidth="1"/>
    <col min="7" max="7" width="6" style="2" customWidth="1"/>
    <col min="8" max="8" width="6" style="2" hidden="1" customWidth="1"/>
    <col min="9" max="9" width="5.85546875" style="2" customWidth="1"/>
    <col min="10" max="10" width="5.7109375" style="2" customWidth="1"/>
    <col min="11" max="11" width="6" style="2" customWidth="1"/>
    <col min="12" max="12" width="6.42578125" style="2" customWidth="1"/>
    <col min="13" max="16" width="6" style="2" customWidth="1"/>
    <col min="17" max="17" width="7" style="2" customWidth="1"/>
    <col min="18" max="22" width="5.85546875" style="2" customWidth="1"/>
    <col min="23" max="16384" width="9.140625" style="1"/>
  </cols>
  <sheetData>
    <row r="2" spans="1:24" x14ac:dyDescent="0.2">
      <c r="A2" s="75"/>
      <c r="B2" s="75"/>
      <c r="C2" s="75"/>
      <c r="D2" s="75"/>
      <c r="E2" s="75"/>
      <c r="F2" s="75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5"/>
      <c r="X2" s="75"/>
    </row>
    <row r="3" spans="1:24" x14ac:dyDescent="0.2">
      <c r="A3" s="75"/>
      <c r="B3" s="75"/>
      <c r="C3" s="75"/>
      <c r="D3" s="75"/>
      <c r="E3" s="75"/>
      <c r="F3" s="75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5"/>
      <c r="X3" s="75"/>
    </row>
    <row r="4" spans="1:24" x14ac:dyDescent="0.2">
      <c r="A4" s="75"/>
      <c r="B4" s="75"/>
      <c r="C4" s="75"/>
      <c r="D4" s="75"/>
      <c r="E4" s="75"/>
      <c r="F4" s="77"/>
      <c r="G4" s="184" t="s">
        <v>63</v>
      </c>
      <c r="H4" s="185"/>
      <c r="I4" s="185"/>
      <c r="J4" s="185"/>
      <c r="K4" s="186"/>
      <c r="L4" s="184" t="s">
        <v>64</v>
      </c>
      <c r="M4" s="186"/>
      <c r="N4" s="78"/>
      <c r="O4" s="78"/>
      <c r="P4" s="184" t="s">
        <v>79</v>
      </c>
      <c r="Q4" s="186"/>
      <c r="R4" s="184" t="s">
        <v>32</v>
      </c>
      <c r="S4" s="186"/>
      <c r="T4" s="184" t="s">
        <v>97</v>
      </c>
      <c r="U4" s="185"/>
      <c r="V4" s="186"/>
      <c r="W4" s="75"/>
      <c r="X4" s="75"/>
    </row>
    <row r="5" spans="1:24" s="3" customFormat="1" ht="20.25" customHeight="1" x14ac:dyDescent="0.15">
      <c r="A5" s="40"/>
      <c r="B5" s="40"/>
      <c r="C5" s="40"/>
      <c r="D5" s="40"/>
      <c r="E5" s="40"/>
      <c r="F5" s="79"/>
      <c r="G5" s="80" t="s">
        <v>65</v>
      </c>
      <c r="H5" s="81"/>
      <c r="I5" s="82" t="s">
        <v>66</v>
      </c>
      <c r="J5" s="82" t="s">
        <v>67</v>
      </c>
      <c r="K5" s="83" t="s">
        <v>68</v>
      </c>
      <c r="L5" s="84" t="s">
        <v>77</v>
      </c>
      <c r="M5" s="84" t="s">
        <v>76</v>
      </c>
      <c r="N5" s="84" t="s">
        <v>70</v>
      </c>
      <c r="O5" s="84" t="s">
        <v>69</v>
      </c>
      <c r="P5" s="85" t="s">
        <v>78</v>
      </c>
      <c r="Q5" s="80" t="s">
        <v>80</v>
      </c>
      <c r="R5" s="84" t="s">
        <v>71</v>
      </c>
      <c r="S5" s="84" t="s">
        <v>72</v>
      </c>
      <c r="T5" s="84" t="s">
        <v>73</v>
      </c>
      <c r="U5" s="84" t="s">
        <v>74</v>
      </c>
      <c r="V5" s="86" t="s">
        <v>81</v>
      </c>
      <c r="W5" s="40"/>
      <c r="X5" s="40"/>
    </row>
    <row r="6" spans="1:24" s="3" customFormat="1" ht="18.75" hidden="1" customHeight="1" x14ac:dyDescent="0.25">
      <c r="A6" s="40"/>
      <c r="B6" s="40"/>
      <c r="C6" s="40"/>
      <c r="D6" s="40"/>
      <c r="E6" s="40"/>
      <c r="F6" s="87"/>
      <c r="G6" s="88" t="s">
        <v>0</v>
      </c>
      <c r="H6" s="89" t="s">
        <v>1</v>
      </c>
      <c r="I6" s="90" t="s">
        <v>2</v>
      </c>
      <c r="J6" s="90" t="s">
        <v>3</v>
      </c>
      <c r="K6" s="91" t="s">
        <v>4</v>
      </c>
      <c r="L6" s="92" t="s">
        <v>5</v>
      </c>
      <c r="M6" s="92" t="s">
        <v>6</v>
      </c>
      <c r="N6" s="92" t="s">
        <v>7</v>
      </c>
      <c r="O6" s="92" t="s">
        <v>14</v>
      </c>
      <c r="P6" s="92" t="s">
        <v>8</v>
      </c>
      <c r="Q6" s="88" t="s">
        <v>15</v>
      </c>
      <c r="R6" s="92" t="s">
        <v>10</v>
      </c>
      <c r="S6" s="92" t="s">
        <v>11</v>
      </c>
      <c r="T6" s="92" t="s">
        <v>12</v>
      </c>
      <c r="U6" s="92" t="s">
        <v>13</v>
      </c>
      <c r="V6" s="93" t="s">
        <v>9</v>
      </c>
      <c r="W6" s="40"/>
      <c r="X6" s="40"/>
    </row>
    <row r="7" spans="1:24" s="3" customFormat="1" ht="18.75" customHeight="1" x14ac:dyDescent="0.25">
      <c r="A7" s="40"/>
      <c r="B7" s="40"/>
      <c r="C7" s="40"/>
      <c r="D7" s="40"/>
      <c r="E7" s="40"/>
      <c r="F7" s="87" t="s">
        <v>55</v>
      </c>
      <c r="G7" s="176" t="s">
        <v>82</v>
      </c>
      <c r="H7" s="177"/>
      <c r="I7" s="178" t="s">
        <v>83</v>
      </c>
      <c r="J7" s="178" t="s">
        <v>84</v>
      </c>
      <c r="K7" s="179" t="s">
        <v>85</v>
      </c>
      <c r="L7" s="180" t="s">
        <v>86</v>
      </c>
      <c r="M7" s="180" t="s">
        <v>87</v>
      </c>
      <c r="N7" s="180" t="s">
        <v>88</v>
      </c>
      <c r="O7" s="180" t="s">
        <v>89</v>
      </c>
      <c r="P7" s="180" t="s">
        <v>90</v>
      </c>
      <c r="Q7" s="176" t="s">
        <v>91</v>
      </c>
      <c r="R7" s="180" t="s">
        <v>92</v>
      </c>
      <c r="S7" s="180" t="s">
        <v>93</v>
      </c>
      <c r="T7" s="180" t="s">
        <v>94</v>
      </c>
      <c r="U7" s="180" t="s">
        <v>95</v>
      </c>
      <c r="V7" s="181" t="s">
        <v>96</v>
      </c>
      <c r="W7" s="40"/>
      <c r="X7" s="40"/>
    </row>
    <row r="8" spans="1:24" s="3" customFormat="1" ht="17.25" customHeight="1" x14ac:dyDescent="0.25">
      <c r="A8" s="40"/>
      <c r="B8" s="40"/>
      <c r="C8" s="40"/>
      <c r="D8" s="40"/>
      <c r="E8" s="40"/>
      <c r="F8" s="18" t="s">
        <v>27</v>
      </c>
      <c r="G8" s="94"/>
      <c r="H8" s="95"/>
      <c r="I8" s="96"/>
      <c r="J8" s="96"/>
      <c r="K8" s="97"/>
      <c r="L8" s="98"/>
      <c r="M8" s="98"/>
      <c r="N8" s="98"/>
      <c r="O8" s="98"/>
      <c r="P8" s="98"/>
      <c r="Q8" s="94"/>
      <c r="R8" s="98"/>
      <c r="S8" s="98"/>
      <c r="T8" s="98"/>
      <c r="U8" s="98"/>
      <c r="V8" s="99"/>
      <c r="W8" s="40"/>
      <c r="X8" s="40"/>
    </row>
    <row r="9" spans="1:24" s="3" customFormat="1" ht="17.25" customHeight="1" x14ac:dyDescent="0.25">
      <c r="A9" s="40"/>
      <c r="B9" s="40"/>
      <c r="C9" s="40"/>
      <c r="D9" s="40"/>
      <c r="E9" s="40"/>
      <c r="F9" s="42" t="s">
        <v>34</v>
      </c>
      <c r="G9" s="100">
        <v>365</v>
      </c>
      <c r="H9" s="101">
        <v>365</v>
      </c>
      <c r="I9" s="102"/>
      <c r="J9" s="102"/>
      <c r="K9" s="103">
        <f>G9+I9</f>
        <v>365</v>
      </c>
      <c r="L9" s="104">
        <v>250</v>
      </c>
      <c r="M9" s="105">
        <v>254</v>
      </c>
      <c r="N9" s="105">
        <v>153</v>
      </c>
      <c r="O9" s="106">
        <f>M9/N9</f>
        <v>1.6601307189542485</v>
      </c>
      <c r="P9" s="104">
        <f>Q9-N9</f>
        <v>212</v>
      </c>
      <c r="Q9" s="88">
        <f>G9+I9+J9</f>
        <v>365</v>
      </c>
      <c r="R9" s="105">
        <f>M9-L9</f>
        <v>4</v>
      </c>
      <c r="S9" s="104">
        <f>M9-N9</f>
        <v>101</v>
      </c>
      <c r="T9" s="106">
        <f>L9/K9*100</f>
        <v>68.493150684931507</v>
      </c>
      <c r="U9" s="106">
        <f>M9/K9*100</f>
        <v>69.589041095890408</v>
      </c>
      <c r="V9" s="107">
        <f>M9/Q9*100</f>
        <v>69.589041095890408</v>
      </c>
      <c r="W9" s="40"/>
      <c r="X9" s="40"/>
    </row>
    <row r="10" spans="1:24" s="3" customFormat="1" ht="17.25" customHeight="1" x14ac:dyDescent="0.25">
      <c r="A10" s="40"/>
      <c r="B10" s="40"/>
      <c r="C10" s="40"/>
      <c r="D10" s="40"/>
      <c r="E10" s="40"/>
      <c r="F10" s="42" t="s">
        <v>35</v>
      </c>
      <c r="G10" s="108">
        <v>7717</v>
      </c>
      <c r="H10" s="109">
        <v>7717</v>
      </c>
      <c r="I10" s="110">
        <v>0</v>
      </c>
      <c r="J10" s="110">
        <v>160</v>
      </c>
      <c r="K10" s="103">
        <f t="shared" ref="K10:K17" si="0">G10+I10</f>
        <v>7717</v>
      </c>
      <c r="L10" s="111">
        <v>1233</v>
      </c>
      <c r="M10" s="112">
        <v>1233</v>
      </c>
      <c r="N10" s="112">
        <v>1167</v>
      </c>
      <c r="O10" s="106">
        <f t="shared" ref="O10:O17" si="1">M10/N10</f>
        <v>1.0565552699228791</v>
      </c>
      <c r="P10" s="104">
        <f t="shared" ref="P10:P17" si="2">Q10-N10</f>
        <v>6710</v>
      </c>
      <c r="Q10" s="174">
        <f t="shared" ref="Q10:Q16" si="3">G10+I10+J10</f>
        <v>7877</v>
      </c>
      <c r="R10" s="105">
        <f t="shared" ref="R10:R16" si="4">M10-L10</f>
        <v>0</v>
      </c>
      <c r="S10" s="104">
        <f t="shared" ref="S10:S16" si="5">M10-N10</f>
        <v>66</v>
      </c>
      <c r="T10" s="106">
        <f t="shared" ref="T10:T17" si="6">L10/K10*100</f>
        <v>15.97771154593754</v>
      </c>
      <c r="U10" s="106">
        <f t="shared" ref="U10:U17" si="7">M10/K10*100</f>
        <v>15.97771154593754</v>
      </c>
      <c r="V10" s="107">
        <f t="shared" ref="V10:V17" si="8">M10/Q10*100</f>
        <v>15.653167449536626</v>
      </c>
      <c r="W10" s="40"/>
      <c r="X10" s="40"/>
    </row>
    <row r="11" spans="1:24" s="3" customFormat="1" ht="17.25" customHeight="1" x14ac:dyDescent="0.25">
      <c r="A11" s="40"/>
      <c r="B11" s="40"/>
      <c r="C11" s="40"/>
      <c r="D11" s="40"/>
      <c r="E11" s="40"/>
      <c r="F11" s="42" t="s">
        <v>36</v>
      </c>
      <c r="G11" s="108">
        <v>13909</v>
      </c>
      <c r="H11" s="109">
        <v>14134</v>
      </c>
      <c r="I11" s="110">
        <v>225</v>
      </c>
      <c r="J11" s="110">
        <v>0</v>
      </c>
      <c r="K11" s="103">
        <f t="shared" si="0"/>
        <v>14134</v>
      </c>
      <c r="L11" s="111">
        <v>11009</v>
      </c>
      <c r="M11" s="112">
        <v>10856</v>
      </c>
      <c r="N11" s="112">
        <v>7011</v>
      </c>
      <c r="O11" s="106">
        <f t="shared" si="1"/>
        <v>1.5484239052916844</v>
      </c>
      <c r="P11" s="104">
        <f t="shared" si="2"/>
        <v>7123</v>
      </c>
      <c r="Q11" s="174">
        <f t="shared" si="3"/>
        <v>14134</v>
      </c>
      <c r="R11" s="105">
        <f t="shared" si="4"/>
        <v>-153</v>
      </c>
      <c r="S11" s="104">
        <f t="shared" si="5"/>
        <v>3845</v>
      </c>
      <c r="T11" s="106">
        <f t="shared" si="6"/>
        <v>77.890193858780236</v>
      </c>
      <c r="U11" s="106">
        <f t="shared" si="7"/>
        <v>76.807697750106129</v>
      </c>
      <c r="V11" s="107">
        <f t="shared" si="8"/>
        <v>76.807697750106129</v>
      </c>
      <c r="W11" s="40"/>
      <c r="X11" s="40"/>
    </row>
    <row r="12" spans="1:24" s="3" customFormat="1" ht="17.25" customHeight="1" x14ac:dyDescent="0.25">
      <c r="A12" s="40"/>
      <c r="B12" s="40"/>
      <c r="C12" s="40"/>
      <c r="D12" s="40"/>
      <c r="E12" s="40"/>
      <c r="F12" s="42" t="s">
        <v>37</v>
      </c>
      <c r="G12" s="108">
        <v>3485</v>
      </c>
      <c r="H12" s="109">
        <v>3485</v>
      </c>
      <c r="I12" s="110"/>
      <c r="J12" s="110"/>
      <c r="K12" s="103">
        <f t="shared" si="0"/>
        <v>3485</v>
      </c>
      <c r="L12" s="111">
        <v>2815</v>
      </c>
      <c r="M12" s="112">
        <v>2862</v>
      </c>
      <c r="N12" s="112">
        <v>2952</v>
      </c>
      <c r="O12" s="106">
        <f t="shared" si="1"/>
        <v>0.96951219512195119</v>
      </c>
      <c r="P12" s="104">
        <f t="shared" si="2"/>
        <v>533</v>
      </c>
      <c r="Q12" s="174">
        <f t="shared" si="3"/>
        <v>3485</v>
      </c>
      <c r="R12" s="105">
        <f t="shared" si="4"/>
        <v>47</v>
      </c>
      <c r="S12" s="104">
        <f t="shared" si="5"/>
        <v>-90</v>
      </c>
      <c r="T12" s="106">
        <f t="shared" si="6"/>
        <v>80.774748923959834</v>
      </c>
      <c r="U12" s="106">
        <f t="shared" si="7"/>
        <v>82.123385939741752</v>
      </c>
      <c r="V12" s="107">
        <f t="shared" si="8"/>
        <v>82.123385939741752</v>
      </c>
      <c r="W12" s="40"/>
      <c r="X12" s="40"/>
    </row>
    <row r="13" spans="1:24" s="3" customFormat="1" ht="17.25" customHeight="1" x14ac:dyDescent="0.25">
      <c r="A13" s="40"/>
      <c r="B13" s="40"/>
      <c r="C13" s="40"/>
      <c r="D13" s="40"/>
      <c r="E13" s="40"/>
      <c r="F13" s="42" t="s">
        <v>38</v>
      </c>
      <c r="G13" s="108">
        <v>1370</v>
      </c>
      <c r="H13" s="109">
        <v>1370</v>
      </c>
      <c r="I13" s="110"/>
      <c r="J13" s="110"/>
      <c r="K13" s="103">
        <f t="shared" si="0"/>
        <v>1370</v>
      </c>
      <c r="L13" s="111">
        <v>1091</v>
      </c>
      <c r="M13" s="113">
        <v>988</v>
      </c>
      <c r="N13" s="113">
        <v>781</v>
      </c>
      <c r="O13" s="106">
        <f t="shared" si="1"/>
        <v>1.265044814340589</v>
      </c>
      <c r="P13" s="104">
        <f t="shared" si="2"/>
        <v>589</v>
      </c>
      <c r="Q13" s="174">
        <f t="shared" si="3"/>
        <v>1370</v>
      </c>
      <c r="R13" s="105">
        <f t="shared" si="4"/>
        <v>-103</v>
      </c>
      <c r="S13" s="104">
        <f t="shared" si="5"/>
        <v>207</v>
      </c>
      <c r="T13" s="106">
        <f t="shared" si="6"/>
        <v>79.635036496350367</v>
      </c>
      <c r="U13" s="106">
        <f t="shared" si="7"/>
        <v>72.116788321167874</v>
      </c>
      <c r="V13" s="107">
        <f t="shared" si="8"/>
        <v>72.116788321167874</v>
      </c>
      <c r="W13" s="40"/>
      <c r="X13" s="40"/>
    </row>
    <row r="14" spans="1:24" s="3" customFormat="1" ht="17.25" customHeight="1" x14ac:dyDescent="0.25">
      <c r="A14" s="40"/>
      <c r="B14" s="40"/>
      <c r="C14" s="40"/>
      <c r="D14" s="40"/>
      <c r="E14" s="40"/>
      <c r="F14" s="42" t="s">
        <v>39</v>
      </c>
      <c r="G14" s="114">
        <v>898</v>
      </c>
      <c r="H14" s="115">
        <v>898</v>
      </c>
      <c r="I14" s="110"/>
      <c r="J14" s="110"/>
      <c r="K14" s="103">
        <f t="shared" si="0"/>
        <v>898</v>
      </c>
      <c r="L14" s="111">
        <v>677</v>
      </c>
      <c r="M14" s="113">
        <v>616</v>
      </c>
      <c r="N14" s="113">
        <v>186</v>
      </c>
      <c r="O14" s="106">
        <f t="shared" si="1"/>
        <v>3.3118279569892475</v>
      </c>
      <c r="P14" s="104">
        <f t="shared" si="2"/>
        <v>712</v>
      </c>
      <c r="Q14" s="88">
        <f t="shared" si="3"/>
        <v>898</v>
      </c>
      <c r="R14" s="105">
        <f t="shared" si="4"/>
        <v>-61</v>
      </c>
      <c r="S14" s="104">
        <f t="shared" si="5"/>
        <v>430</v>
      </c>
      <c r="T14" s="106">
        <f t="shared" si="6"/>
        <v>75.389755011135861</v>
      </c>
      <c r="U14" s="106">
        <f t="shared" si="7"/>
        <v>68.596881959910917</v>
      </c>
      <c r="V14" s="107">
        <f t="shared" si="8"/>
        <v>68.596881959910917</v>
      </c>
      <c r="W14" s="40"/>
      <c r="X14" s="40"/>
    </row>
    <row r="15" spans="1:24" s="3" customFormat="1" ht="17.25" customHeight="1" x14ac:dyDescent="0.25">
      <c r="A15" s="40"/>
      <c r="B15" s="40"/>
      <c r="C15" s="40"/>
      <c r="D15" s="40"/>
      <c r="E15" s="40"/>
      <c r="F15" s="42" t="s">
        <v>40</v>
      </c>
      <c r="G15" s="108">
        <v>1252</v>
      </c>
      <c r="H15" s="109">
        <v>1552</v>
      </c>
      <c r="I15" s="110">
        <v>300</v>
      </c>
      <c r="J15" s="110">
        <v>0</v>
      </c>
      <c r="K15" s="103">
        <f t="shared" si="0"/>
        <v>1552</v>
      </c>
      <c r="L15" s="111">
        <v>940</v>
      </c>
      <c r="M15" s="113">
        <v>982</v>
      </c>
      <c r="N15" s="113">
        <v>337</v>
      </c>
      <c r="O15" s="106">
        <f t="shared" si="1"/>
        <v>2.913946587537092</v>
      </c>
      <c r="P15" s="104">
        <f t="shared" si="2"/>
        <v>1215</v>
      </c>
      <c r="Q15" s="174">
        <f t="shared" si="3"/>
        <v>1552</v>
      </c>
      <c r="R15" s="105">
        <f t="shared" si="4"/>
        <v>42</v>
      </c>
      <c r="S15" s="104">
        <f t="shared" si="5"/>
        <v>645</v>
      </c>
      <c r="T15" s="106">
        <f t="shared" si="6"/>
        <v>60.567010309278345</v>
      </c>
      <c r="U15" s="106">
        <f t="shared" si="7"/>
        <v>63.273195876288653</v>
      </c>
      <c r="V15" s="107">
        <f t="shared" si="8"/>
        <v>63.273195876288653</v>
      </c>
      <c r="W15" s="40"/>
      <c r="X15" s="40"/>
    </row>
    <row r="16" spans="1:24" s="3" customFormat="1" ht="17.25" customHeight="1" x14ac:dyDescent="0.25">
      <c r="A16" s="40"/>
      <c r="B16" s="40"/>
      <c r="C16" s="40"/>
      <c r="D16" s="40"/>
      <c r="E16" s="40"/>
      <c r="F16" s="42" t="s">
        <v>41</v>
      </c>
      <c r="G16" s="108">
        <v>1650</v>
      </c>
      <c r="H16" s="109">
        <v>1650</v>
      </c>
      <c r="I16" s="110"/>
      <c r="J16" s="110"/>
      <c r="K16" s="103">
        <f t="shared" si="0"/>
        <v>1650</v>
      </c>
      <c r="L16" s="111">
        <v>1255</v>
      </c>
      <c r="M16" s="112">
        <v>1179</v>
      </c>
      <c r="N16" s="113">
        <v>841</v>
      </c>
      <c r="O16" s="106">
        <f t="shared" si="1"/>
        <v>1.4019024970273484</v>
      </c>
      <c r="P16" s="104">
        <f t="shared" si="2"/>
        <v>809</v>
      </c>
      <c r="Q16" s="174">
        <f t="shared" si="3"/>
        <v>1650</v>
      </c>
      <c r="R16" s="105">
        <f t="shared" si="4"/>
        <v>-76</v>
      </c>
      <c r="S16" s="104">
        <f t="shared" si="5"/>
        <v>338</v>
      </c>
      <c r="T16" s="106">
        <f t="shared" si="6"/>
        <v>76.060606060606062</v>
      </c>
      <c r="U16" s="106">
        <f t="shared" si="7"/>
        <v>71.454545454545453</v>
      </c>
      <c r="V16" s="107">
        <f t="shared" si="8"/>
        <v>71.454545454545453</v>
      </c>
      <c r="W16" s="40"/>
      <c r="X16" s="40"/>
    </row>
    <row r="17" spans="1:24" s="3" customFormat="1" ht="17.25" customHeight="1" x14ac:dyDescent="0.25">
      <c r="A17" s="40"/>
      <c r="B17" s="40"/>
      <c r="C17" s="40"/>
      <c r="D17" s="40"/>
      <c r="E17" s="40"/>
      <c r="F17" s="32" t="s">
        <v>33</v>
      </c>
      <c r="G17" s="116">
        <f>SUM(G8:G16)</f>
        <v>30646</v>
      </c>
      <c r="H17" s="117">
        <f t="shared" ref="H17:J17" si="9">SUM(H8:H16)</f>
        <v>31171</v>
      </c>
      <c r="I17" s="118">
        <f t="shared" si="9"/>
        <v>525</v>
      </c>
      <c r="J17" s="118">
        <f t="shared" si="9"/>
        <v>160</v>
      </c>
      <c r="K17" s="119">
        <f t="shared" si="0"/>
        <v>31171</v>
      </c>
      <c r="L17" s="120">
        <f t="shared" ref="L17:N17" si="10">SUM(L8:L16)</f>
        <v>19270</v>
      </c>
      <c r="M17" s="121">
        <f t="shared" si="10"/>
        <v>18970</v>
      </c>
      <c r="N17" s="121">
        <f t="shared" si="10"/>
        <v>13428</v>
      </c>
      <c r="O17" s="122">
        <f t="shared" si="1"/>
        <v>1.4127196901995829</v>
      </c>
      <c r="P17" s="123">
        <f t="shared" si="2"/>
        <v>17903</v>
      </c>
      <c r="Q17" s="175">
        <f>SUM(Q8:Q16)</f>
        <v>31331</v>
      </c>
      <c r="R17" s="124">
        <f t="shared" ref="R17:S17" si="11">SUM(R8:R16)</f>
        <v>-300</v>
      </c>
      <c r="S17" s="120">
        <f t="shared" si="11"/>
        <v>5542</v>
      </c>
      <c r="T17" s="122">
        <f t="shared" si="6"/>
        <v>61.82028167206699</v>
      </c>
      <c r="U17" s="122">
        <f t="shared" si="7"/>
        <v>60.857848641365372</v>
      </c>
      <c r="V17" s="125">
        <f t="shared" si="8"/>
        <v>60.547062015256458</v>
      </c>
      <c r="W17" s="40"/>
      <c r="X17" s="40"/>
    </row>
    <row r="18" spans="1:24" x14ac:dyDescent="0.2">
      <c r="A18" s="75"/>
      <c r="B18" s="75"/>
      <c r="C18" s="75"/>
      <c r="D18" s="75"/>
      <c r="E18" s="75"/>
      <c r="F18" s="75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5"/>
      <c r="X18" s="75"/>
    </row>
    <row r="19" spans="1:24" x14ac:dyDescent="0.2">
      <c r="A19" s="75"/>
      <c r="B19" s="75"/>
      <c r="C19" s="75"/>
      <c r="D19" s="75"/>
      <c r="E19" s="75"/>
      <c r="F19" s="75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5"/>
      <c r="X19" s="75"/>
    </row>
    <row r="20" spans="1:24" x14ac:dyDescent="0.2">
      <c r="A20" s="75"/>
      <c r="B20" s="75"/>
      <c r="C20" s="75"/>
      <c r="D20" s="75"/>
      <c r="E20" s="75"/>
      <c r="F20" s="77"/>
      <c r="G20" s="184" t="s">
        <v>63</v>
      </c>
      <c r="H20" s="185"/>
      <c r="I20" s="185"/>
      <c r="J20" s="185"/>
      <c r="K20" s="186"/>
      <c r="L20" s="184" t="s">
        <v>64</v>
      </c>
      <c r="M20" s="186"/>
      <c r="N20" s="78"/>
      <c r="O20" s="78"/>
      <c r="P20" s="184" t="s">
        <v>79</v>
      </c>
      <c r="Q20" s="186"/>
      <c r="R20" s="184" t="s">
        <v>32</v>
      </c>
      <c r="S20" s="186"/>
      <c r="T20" s="184" t="s">
        <v>97</v>
      </c>
      <c r="U20" s="185"/>
      <c r="V20" s="186"/>
      <c r="W20" s="75"/>
      <c r="X20" s="75"/>
    </row>
    <row r="21" spans="1:24" s="3" customFormat="1" ht="20.25" customHeight="1" x14ac:dyDescent="0.15">
      <c r="A21" s="40"/>
      <c r="B21" s="40"/>
      <c r="C21" s="40"/>
      <c r="D21" s="40"/>
      <c r="E21" s="40"/>
      <c r="F21" s="79"/>
      <c r="G21" s="19" t="s">
        <v>65</v>
      </c>
      <c r="H21" s="21"/>
      <c r="I21" s="21" t="s">
        <v>66</v>
      </c>
      <c r="J21" s="21" t="s">
        <v>67</v>
      </c>
      <c r="K21" s="20" t="s">
        <v>68</v>
      </c>
      <c r="L21" s="126" t="s">
        <v>77</v>
      </c>
      <c r="M21" s="127" t="s">
        <v>76</v>
      </c>
      <c r="N21" s="127" t="s">
        <v>70</v>
      </c>
      <c r="O21" s="81" t="s">
        <v>69</v>
      </c>
      <c r="P21" s="85" t="s">
        <v>78</v>
      </c>
      <c r="Q21" s="21" t="s">
        <v>80</v>
      </c>
      <c r="R21" s="84" t="s">
        <v>71</v>
      </c>
      <c r="S21" s="84" t="s">
        <v>72</v>
      </c>
      <c r="T21" s="128" t="s">
        <v>75</v>
      </c>
      <c r="U21" s="82" t="s">
        <v>74</v>
      </c>
      <c r="V21" s="129" t="s">
        <v>81</v>
      </c>
      <c r="W21" s="40"/>
      <c r="X21" s="40"/>
    </row>
    <row r="22" spans="1:24" s="3" customFormat="1" ht="18.75" hidden="1" customHeight="1" x14ac:dyDescent="0.25">
      <c r="A22" s="40"/>
      <c r="B22" s="40"/>
      <c r="C22" s="40"/>
      <c r="D22" s="40"/>
      <c r="E22" s="40"/>
      <c r="F22" s="87"/>
      <c r="G22" s="22" t="s">
        <v>0</v>
      </c>
      <c r="H22" s="27" t="s">
        <v>1</v>
      </c>
      <c r="I22" s="27" t="s">
        <v>2</v>
      </c>
      <c r="J22" s="27" t="s">
        <v>3</v>
      </c>
      <c r="K22" s="130" t="s">
        <v>4</v>
      </c>
      <c r="L22" s="131" t="s">
        <v>5</v>
      </c>
      <c r="M22" s="132" t="s">
        <v>6</v>
      </c>
      <c r="N22" s="132" t="s">
        <v>7</v>
      </c>
      <c r="O22" s="89" t="s">
        <v>14</v>
      </c>
      <c r="P22" s="22" t="s">
        <v>8</v>
      </c>
      <c r="Q22" s="27" t="s">
        <v>15</v>
      </c>
      <c r="R22" s="27" t="s">
        <v>10</v>
      </c>
      <c r="S22" s="27" t="s">
        <v>11</v>
      </c>
      <c r="T22" s="133" t="s">
        <v>12</v>
      </c>
      <c r="U22" s="90" t="s">
        <v>13</v>
      </c>
      <c r="V22" s="134" t="s">
        <v>9</v>
      </c>
      <c r="W22" s="40"/>
      <c r="X22" s="40"/>
    </row>
    <row r="23" spans="1:24" s="3" customFormat="1" ht="18.75" customHeight="1" x14ac:dyDescent="0.25">
      <c r="A23" s="40"/>
      <c r="B23" s="40"/>
      <c r="C23" s="40"/>
      <c r="D23" s="40"/>
      <c r="E23" s="40"/>
      <c r="F23" s="87" t="s">
        <v>55</v>
      </c>
      <c r="G23" s="176" t="s">
        <v>82</v>
      </c>
      <c r="H23" s="177"/>
      <c r="I23" s="178" t="s">
        <v>83</v>
      </c>
      <c r="J23" s="178" t="s">
        <v>84</v>
      </c>
      <c r="K23" s="179" t="s">
        <v>85</v>
      </c>
      <c r="L23" s="182" t="s">
        <v>86</v>
      </c>
      <c r="M23" s="182" t="s">
        <v>87</v>
      </c>
      <c r="N23" s="182" t="s">
        <v>88</v>
      </c>
      <c r="O23" s="182" t="s">
        <v>89</v>
      </c>
      <c r="P23" s="180" t="s">
        <v>90</v>
      </c>
      <c r="Q23" s="183" t="s">
        <v>91</v>
      </c>
      <c r="R23" s="180" t="s">
        <v>92</v>
      </c>
      <c r="S23" s="180" t="s">
        <v>93</v>
      </c>
      <c r="T23" s="140" t="s">
        <v>94</v>
      </c>
      <c r="U23" s="140" t="s">
        <v>95</v>
      </c>
      <c r="V23" s="140" t="s">
        <v>96</v>
      </c>
      <c r="W23" s="40"/>
      <c r="X23" s="40"/>
    </row>
    <row r="24" spans="1:24" s="3" customFormat="1" ht="17.25" customHeight="1" x14ac:dyDescent="0.25">
      <c r="A24" s="40"/>
      <c r="B24" s="40"/>
      <c r="C24" s="40"/>
      <c r="D24" s="40"/>
      <c r="E24" s="40"/>
      <c r="F24" s="18" t="s">
        <v>27</v>
      </c>
      <c r="G24" s="135"/>
      <c r="H24" s="136"/>
      <c r="I24" s="136"/>
      <c r="J24" s="136"/>
      <c r="K24" s="137"/>
      <c r="L24" s="138"/>
      <c r="M24" s="139"/>
      <c r="N24" s="139"/>
      <c r="O24" s="95"/>
      <c r="P24" s="135"/>
      <c r="Q24" s="136"/>
      <c r="R24" s="136"/>
      <c r="S24" s="136"/>
      <c r="T24" s="140"/>
      <c r="U24" s="96"/>
      <c r="V24" s="141"/>
      <c r="W24" s="40"/>
      <c r="X24" s="40"/>
    </row>
    <row r="25" spans="1:24" s="3" customFormat="1" ht="17.25" customHeight="1" x14ac:dyDescent="0.25">
      <c r="A25" s="40"/>
      <c r="B25" s="40"/>
      <c r="C25" s="40"/>
      <c r="D25" s="40"/>
      <c r="E25" s="40"/>
      <c r="F25" s="42" t="s">
        <v>34</v>
      </c>
      <c r="G25" s="142">
        <v>365</v>
      </c>
      <c r="H25" s="143">
        <v>365</v>
      </c>
      <c r="I25" s="143"/>
      <c r="J25" s="143"/>
      <c r="K25" s="144">
        <f>G25+I25</f>
        <v>365</v>
      </c>
      <c r="L25" s="145">
        <v>250</v>
      </c>
      <c r="M25" s="146">
        <v>254</v>
      </c>
      <c r="N25" s="146">
        <v>153</v>
      </c>
      <c r="O25" s="147">
        <f>M25/N25</f>
        <v>1.6601307189542485</v>
      </c>
      <c r="P25" s="148">
        <f>Q25-N25</f>
        <v>212</v>
      </c>
      <c r="Q25" s="143">
        <f>G25+I25+J25</f>
        <v>365</v>
      </c>
      <c r="R25" s="143">
        <f>M25-L25</f>
        <v>4</v>
      </c>
      <c r="S25" s="149">
        <f>M25-N25</f>
        <v>101</v>
      </c>
      <c r="T25" s="150">
        <f>L25/K25*100</f>
        <v>68.493150684931507</v>
      </c>
      <c r="U25" s="151">
        <f>M25/K25*100</f>
        <v>69.589041095890408</v>
      </c>
      <c r="V25" s="152">
        <f>M25/Q25*100</f>
        <v>69.589041095890408</v>
      </c>
      <c r="W25" s="40"/>
      <c r="X25" s="40"/>
    </row>
    <row r="26" spans="1:24" s="3" customFormat="1" ht="17.25" customHeight="1" x14ac:dyDescent="0.25">
      <c r="A26" s="40"/>
      <c r="B26" s="40"/>
      <c r="C26" s="40"/>
      <c r="D26" s="40"/>
      <c r="E26" s="40"/>
      <c r="F26" s="42" t="s">
        <v>35</v>
      </c>
      <c r="G26" s="153">
        <v>7717</v>
      </c>
      <c r="H26" s="154">
        <v>7717</v>
      </c>
      <c r="I26" s="155">
        <v>0</v>
      </c>
      <c r="J26" s="155">
        <v>160</v>
      </c>
      <c r="K26" s="144">
        <f t="shared" ref="K26:K33" si="12">G26+I26</f>
        <v>7717</v>
      </c>
      <c r="L26" s="156">
        <v>1233</v>
      </c>
      <c r="M26" s="157">
        <v>1233</v>
      </c>
      <c r="N26" s="157">
        <v>1167</v>
      </c>
      <c r="O26" s="147">
        <f t="shared" ref="O26:O33" si="13">M26/N26</f>
        <v>1.0565552699228791</v>
      </c>
      <c r="P26" s="148">
        <f t="shared" ref="P26:P33" si="14">Q26-N26</f>
        <v>6710</v>
      </c>
      <c r="Q26" s="149">
        <f t="shared" ref="Q26:Q32" si="15">G26+I26+J26</f>
        <v>7877</v>
      </c>
      <c r="R26" s="143">
        <f t="shared" ref="R26:R32" si="16">M26-L26</f>
        <v>0</v>
      </c>
      <c r="S26" s="149">
        <f t="shared" ref="S26:S32" si="17">M26-N26</f>
        <v>66</v>
      </c>
      <c r="T26" s="150">
        <f t="shared" ref="T26:T33" si="18">L26/K26*100</f>
        <v>15.97771154593754</v>
      </c>
      <c r="U26" s="151">
        <f t="shared" ref="U26:U33" si="19">M26/K26*100</f>
        <v>15.97771154593754</v>
      </c>
      <c r="V26" s="152">
        <f t="shared" ref="V26:V33" si="20">M26/Q26*100</f>
        <v>15.653167449536626</v>
      </c>
      <c r="W26" s="40"/>
      <c r="X26" s="40"/>
    </row>
    <row r="27" spans="1:24" s="3" customFormat="1" ht="17.25" customHeight="1" x14ac:dyDescent="0.25">
      <c r="A27" s="40"/>
      <c r="B27" s="40"/>
      <c r="C27" s="40"/>
      <c r="D27" s="40"/>
      <c r="E27" s="40"/>
      <c r="F27" s="42" t="s">
        <v>36</v>
      </c>
      <c r="G27" s="153">
        <v>13909</v>
      </c>
      <c r="H27" s="154">
        <v>14134</v>
      </c>
      <c r="I27" s="155">
        <v>225</v>
      </c>
      <c r="J27" s="155">
        <v>0</v>
      </c>
      <c r="K27" s="144">
        <f t="shared" si="12"/>
        <v>14134</v>
      </c>
      <c r="L27" s="156">
        <v>11009</v>
      </c>
      <c r="M27" s="157">
        <v>10856</v>
      </c>
      <c r="N27" s="157">
        <v>7011</v>
      </c>
      <c r="O27" s="147">
        <f t="shared" si="13"/>
        <v>1.5484239052916844</v>
      </c>
      <c r="P27" s="148">
        <f t="shared" si="14"/>
        <v>7123</v>
      </c>
      <c r="Q27" s="149">
        <f t="shared" si="15"/>
        <v>14134</v>
      </c>
      <c r="R27" s="143">
        <f t="shared" si="16"/>
        <v>-153</v>
      </c>
      <c r="S27" s="149">
        <f t="shared" si="17"/>
        <v>3845</v>
      </c>
      <c r="T27" s="150">
        <f t="shared" si="18"/>
        <v>77.890193858780236</v>
      </c>
      <c r="U27" s="151">
        <f t="shared" si="19"/>
        <v>76.807697750106129</v>
      </c>
      <c r="V27" s="152">
        <f t="shared" si="20"/>
        <v>76.807697750106129</v>
      </c>
      <c r="W27" s="40"/>
      <c r="X27" s="40"/>
    </row>
    <row r="28" spans="1:24" s="3" customFormat="1" ht="17.25" customHeight="1" x14ac:dyDescent="0.25">
      <c r="A28" s="40"/>
      <c r="B28" s="40"/>
      <c r="C28" s="40"/>
      <c r="D28" s="40"/>
      <c r="E28" s="40"/>
      <c r="F28" s="42" t="s">
        <v>37</v>
      </c>
      <c r="G28" s="153">
        <v>3485</v>
      </c>
      <c r="H28" s="154">
        <v>3485</v>
      </c>
      <c r="I28" s="155"/>
      <c r="J28" s="155"/>
      <c r="K28" s="144">
        <f t="shared" si="12"/>
        <v>3485</v>
      </c>
      <c r="L28" s="156">
        <v>2815</v>
      </c>
      <c r="M28" s="157">
        <v>2862</v>
      </c>
      <c r="N28" s="157">
        <v>2952</v>
      </c>
      <c r="O28" s="147">
        <f t="shared" si="13"/>
        <v>0.96951219512195119</v>
      </c>
      <c r="P28" s="148">
        <f t="shared" si="14"/>
        <v>533</v>
      </c>
      <c r="Q28" s="149">
        <f t="shared" si="15"/>
        <v>3485</v>
      </c>
      <c r="R28" s="143">
        <f t="shared" si="16"/>
        <v>47</v>
      </c>
      <c r="S28" s="149">
        <f t="shared" si="17"/>
        <v>-90</v>
      </c>
      <c r="T28" s="150">
        <f t="shared" si="18"/>
        <v>80.774748923959834</v>
      </c>
      <c r="U28" s="151">
        <f t="shared" si="19"/>
        <v>82.123385939741752</v>
      </c>
      <c r="V28" s="152">
        <f t="shared" si="20"/>
        <v>82.123385939741752</v>
      </c>
      <c r="W28" s="40"/>
      <c r="X28" s="40"/>
    </row>
    <row r="29" spans="1:24" s="3" customFormat="1" ht="17.25" customHeight="1" x14ac:dyDescent="0.25">
      <c r="A29" s="40"/>
      <c r="B29" s="40"/>
      <c r="C29" s="40"/>
      <c r="D29" s="40"/>
      <c r="E29" s="40"/>
      <c r="F29" s="42" t="s">
        <v>38</v>
      </c>
      <c r="G29" s="153">
        <v>1370</v>
      </c>
      <c r="H29" s="154">
        <v>1370</v>
      </c>
      <c r="I29" s="155"/>
      <c r="J29" s="155"/>
      <c r="K29" s="144">
        <f t="shared" si="12"/>
        <v>1370</v>
      </c>
      <c r="L29" s="156">
        <v>1091</v>
      </c>
      <c r="M29" s="158">
        <v>988</v>
      </c>
      <c r="N29" s="158">
        <v>781</v>
      </c>
      <c r="O29" s="147">
        <f t="shared" si="13"/>
        <v>1.265044814340589</v>
      </c>
      <c r="P29" s="148">
        <f t="shared" si="14"/>
        <v>589</v>
      </c>
      <c r="Q29" s="149">
        <f t="shared" si="15"/>
        <v>1370</v>
      </c>
      <c r="R29" s="143">
        <f t="shared" si="16"/>
        <v>-103</v>
      </c>
      <c r="S29" s="149">
        <f t="shared" si="17"/>
        <v>207</v>
      </c>
      <c r="T29" s="150">
        <f t="shared" si="18"/>
        <v>79.635036496350367</v>
      </c>
      <c r="U29" s="151">
        <f t="shared" si="19"/>
        <v>72.116788321167874</v>
      </c>
      <c r="V29" s="152">
        <f t="shared" si="20"/>
        <v>72.116788321167874</v>
      </c>
      <c r="W29" s="40"/>
      <c r="X29" s="40"/>
    </row>
    <row r="30" spans="1:24" s="3" customFormat="1" ht="17.25" customHeight="1" x14ac:dyDescent="0.25">
      <c r="A30" s="40"/>
      <c r="B30" s="40"/>
      <c r="C30" s="40"/>
      <c r="D30" s="40"/>
      <c r="E30" s="40"/>
      <c r="F30" s="42" t="s">
        <v>39</v>
      </c>
      <c r="G30" s="159">
        <v>898</v>
      </c>
      <c r="H30" s="155">
        <v>898</v>
      </c>
      <c r="I30" s="155"/>
      <c r="J30" s="155"/>
      <c r="K30" s="144">
        <f t="shared" si="12"/>
        <v>898</v>
      </c>
      <c r="L30" s="156">
        <v>677</v>
      </c>
      <c r="M30" s="158">
        <v>616</v>
      </c>
      <c r="N30" s="158">
        <v>186</v>
      </c>
      <c r="O30" s="147">
        <f t="shared" si="13"/>
        <v>3.3118279569892475</v>
      </c>
      <c r="P30" s="148">
        <f t="shared" si="14"/>
        <v>712</v>
      </c>
      <c r="Q30" s="143">
        <f t="shared" si="15"/>
        <v>898</v>
      </c>
      <c r="R30" s="143">
        <f t="shared" si="16"/>
        <v>-61</v>
      </c>
      <c r="S30" s="149">
        <f t="shared" si="17"/>
        <v>430</v>
      </c>
      <c r="T30" s="150">
        <f t="shared" si="18"/>
        <v>75.389755011135861</v>
      </c>
      <c r="U30" s="151">
        <f t="shared" si="19"/>
        <v>68.596881959910917</v>
      </c>
      <c r="V30" s="152">
        <f t="shared" si="20"/>
        <v>68.596881959910917</v>
      </c>
      <c r="W30" s="40"/>
      <c r="X30" s="40"/>
    </row>
    <row r="31" spans="1:24" s="3" customFormat="1" ht="17.25" customHeight="1" x14ac:dyDescent="0.25">
      <c r="A31" s="40"/>
      <c r="B31" s="40"/>
      <c r="C31" s="40"/>
      <c r="D31" s="40"/>
      <c r="E31" s="40"/>
      <c r="F31" s="42" t="s">
        <v>40</v>
      </c>
      <c r="G31" s="153">
        <v>1252</v>
      </c>
      <c r="H31" s="154">
        <v>1552</v>
      </c>
      <c r="I31" s="155">
        <v>300</v>
      </c>
      <c r="J31" s="155">
        <v>0</v>
      </c>
      <c r="K31" s="144">
        <f t="shared" si="12"/>
        <v>1552</v>
      </c>
      <c r="L31" s="156">
        <v>940</v>
      </c>
      <c r="M31" s="158">
        <v>982</v>
      </c>
      <c r="N31" s="158">
        <v>337</v>
      </c>
      <c r="O31" s="147">
        <f t="shared" si="13"/>
        <v>2.913946587537092</v>
      </c>
      <c r="P31" s="148">
        <f t="shared" si="14"/>
        <v>1215</v>
      </c>
      <c r="Q31" s="149">
        <f t="shared" si="15"/>
        <v>1552</v>
      </c>
      <c r="R31" s="143">
        <f t="shared" si="16"/>
        <v>42</v>
      </c>
      <c r="S31" s="149">
        <f t="shared" si="17"/>
        <v>645</v>
      </c>
      <c r="T31" s="150">
        <f t="shared" si="18"/>
        <v>60.567010309278345</v>
      </c>
      <c r="U31" s="151">
        <f t="shared" si="19"/>
        <v>63.273195876288653</v>
      </c>
      <c r="V31" s="152">
        <f t="shared" si="20"/>
        <v>63.273195876288653</v>
      </c>
      <c r="W31" s="40"/>
      <c r="X31" s="40"/>
    </row>
    <row r="32" spans="1:24" s="3" customFormat="1" ht="17.25" customHeight="1" x14ac:dyDescent="0.25">
      <c r="A32" s="40"/>
      <c r="B32" s="40"/>
      <c r="C32" s="40"/>
      <c r="D32" s="40"/>
      <c r="E32" s="40"/>
      <c r="F32" s="42" t="s">
        <v>41</v>
      </c>
      <c r="G32" s="153">
        <v>1650</v>
      </c>
      <c r="H32" s="154">
        <v>1650</v>
      </c>
      <c r="I32" s="155"/>
      <c r="J32" s="155"/>
      <c r="K32" s="144">
        <f t="shared" si="12"/>
        <v>1650</v>
      </c>
      <c r="L32" s="156">
        <v>1255</v>
      </c>
      <c r="M32" s="157">
        <v>1179</v>
      </c>
      <c r="N32" s="158">
        <v>841</v>
      </c>
      <c r="O32" s="147">
        <f t="shared" si="13"/>
        <v>1.4019024970273484</v>
      </c>
      <c r="P32" s="148">
        <f t="shared" si="14"/>
        <v>809</v>
      </c>
      <c r="Q32" s="149">
        <f t="shared" si="15"/>
        <v>1650</v>
      </c>
      <c r="R32" s="143">
        <f t="shared" si="16"/>
        <v>-76</v>
      </c>
      <c r="S32" s="149">
        <f t="shared" si="17"/>
        <v>338</v>
      </c>
      <c r="T32" s="150">
        <f t="shared" si="18"/>
        <v>76.060606060606062</v>
      </c>
      <c r="U32" s="151">
        <f t="shared" si="19"/>
        <v>71.454545454545453</v>
      </c>
      <c r="V32" s="152">
        <f t="shared" si="20"/>
        <v>71.454545454545453</v>
      </c>
      <c r="W32" s="40"/>
      <c r="X32" s="40"/>
    </row>
    <row r="33" spans="1:24" s="3" customFormat="1" ht="17.25" customHeight="1" x14ac:dyDescent="0.25">
      <c r="A33" s="40"/>
      <c r="B33" s="40"/>
      <c r="C33" s="40"/>
      <c r="D33" s="40"/>
      <c r="E33" s="40"/>
      <c r="F33" s="32" t="s">
        <v>33</v>
      </c>
      <c r="G33" s="160">
        <f>SUM(G24:G32)</f>
        <v>30646</v>
      </c>
      <c r="H33" s="161">
        <f t="shared" ref="H33:J33" si="21">SUM(H24:H32)</f>
        <v>31171</v>
      </c>
      <c r="I33" s="162">
        <f t="shared" si="21"/>
        <v>525</v>
      </c>
      <c r="J33" s="162">
        <f t="shared" si="21"/>
        <v>160</v>
      </c>
      <c r="K33" s="163">
        <f t="shared" si="12"/>
        <v>31171</v>
      </c>
      <c r="L33" s="164">
        <f t="shared" ref="L33:N33" si="22">SUM(L24:L32)</f>
        <v>19270</v>
      </c>
      <c r="M33" s="165">
        <f t="shared" si="22"/>
        <v>18970</v>
      </c>
      <c r="N33" s="165">
        <f t="shared" si="22"/>
        <v>13428</v>
      </c>
      <c r="O33" s="166">
        <f t="shared" si="13"/>
        <v>1.4127196901995829</v>
      </c>
      <c r="P33" s="167">
        <f t="shared" si="14"/>
        <v>17903</v>
      </c>
      <c r="Q33" s="161">
        <f>SUM(Q24:Q32)</f>
        <v>31331</v>
      </c>
      <c r="R33" s="162">
        <f t="shared" ref="R33:S33" si="23">SUM(R24:R32)</f>
        <v>-300</v>
      </c>
      <c r="S33" s="168">
        <f t="shared" si="23"/>
        <v>5542</v>
      </c>
      <c r="T33" s="169">
        <f t="shared" si="18"/>
        <v>61.82028167206699</v>
      </c>
      <c r="U33" s="170">
        <f t="shared" si="19"/>
        <v>60.857848641365372</v>
      </c>
      <c r="V33" s="171">
        <f t="shared" si="20"/>
        <v>60.547062015256458</v>
      </c>
      <c r="W33" s="40"/>
      <c r="X33" s="40"/>
    </row>
    <row r="34" spans="1:24" x14ac:dyDescent="0.2">
      <c r="A34" s="75"/>
      <c r="B34" s="75"/>
      <c r="C34" s="75"/>
      <c r="D34" s="75"/>
      <c r="E34" s="75"/>
      <c r="F34" s="75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5"/>
      <c r="X34" s="75"/>
    </row>
    <row r="35" spans="1:24" x14ac:dyDescent="0.2">
      <c r="A35" s="75"/>
      <c r="B35" s="75"/>
      <c r="C35" s="75"/>
      <c r="D35" s="75"/>
      <c r="E35" s="75"/>
      <c r="F35" s="75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5"/>
      <c r="X35" s="75"/>
    </row>
    <row r="36" spans="1:24" x14ac:dyDescent="0.2">
      <c r="A36" s="75"/>
      <c r="B36" s="75"/>
      <c r="C36" s="75"/>
      <c r="D36" s="75"/>
      <c r="E36" s="75"/>
      <c r="F36" s="75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5"/>
      <c r="X36" s="75"/>
    </row>
    <row r="37" spans="1:24" x14ac:dyDescent="0.2">
      <c r="A37" s="75"/>
      <c r="B37" s="75"/>
      <c r="C37" s="75"/>
      <c r="D37" s="75"/>
      <c r="E37" s="75"/>
      <c r="F37" s="75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5"/>
      <c r="X37" s="75"/>
    </row>
    <row r="38" spans="1:24" x14ac:dyDescent="0.2">
      <c r="A38" s="75"/>
      <c r="B38" s="75"/>
      <c r="C38" s="75"/>
      <c r="D38" s="75"/>
      <c r="E38" s="75"/>
      <c r="F38" s="75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5"/>
      <c r="X38" s="75"/>
    </row>
    <row r="39" spans="1:24" x14ac:dyDescent="0.2">
      <c r="A39" s="75"/>
      <c r="B39" s="75"/>
      <c r="C39" s="75"/>
      <c r="D39" s="75"/>
      <c r="E39" s="75"/>
      <c r="F39" s="75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5"/>
      <c r="X39" s="75"/>
    </row>
    <row r="40" spans="1:24" x14ac:dyDescent="0.2">
      <c r="A40" s="75"/>
      <c r="B40" s="75"/>
      <c r="C40" s="75"/>
      <c r="D40" s="75"/>
      <c r="E40" s="75"/>
      <c r="F40" s="75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5"/>
      <c r="X40" s="75"/>
    </row>
    <row r="41" spans="1:24" x14ac:dyDescent="0.2">
      <c r="A41" s="75"/>
      <c r="B41" s="75"/>
      <c r="C41" s="75"/>
      <c r="D41" s="75"/>
      <c r="E41" s="75"/>
      <c r="F41" s="75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5"/>
      <c r="X41" s="75"/>
    </row>
    <row r="42" spans="1:24" x14ac:dyDescent="0.2">
      <c r="A42" s="75"/>
      <c r="B42" s="75"/>
      <c r="C42" s="75"/>
      <c r="D42" s="75"/>
      <c r="E42" s="75"/>
      <c r="F42" s="75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5"/>
      <c r="X42" s="75"/>
    </row>
    <row r="43" spans="1:24" x14ac:dyDescent="0.2">
      <c r="A43" s="75"/>
      <c r="B43" s="75"/>
      <c r="C43" s="75"/>
      <c r="D43" s="75"/>
      <c r="E43" s="75"/>
      <c r="F43" s="75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5"/>
      <c r="X43" s="75"/>
    </row>
    <row r="44" spans="1:24" x14ac:dyDescent="0.2">
      <c r="A44" s="75"/>
      <c r="B44" s="75"/>
      <c r="C44" s="75"/>
      <c r="D44" s="75"/>
      <c r="E44" s="75"/>
      <c r="F44" s="75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5"/>
      <c r="X44" s="75"/>
    </row>
    <row r="45" spans="1:24" x14ac:dyDescent="0.2">
      <c r="A45" s="75"/>
      <c r="B45" s="75"/>
      <c r="C45" s="75"/>
      <c r="D45" s="75"/>
      <c r="E45" s="75"/>
      <c r="F45" s="75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5"/>
      <c r="X45" s="75"/>
    </row>
    <row r="46" spans="1:24" x14ac:dyDescent="0.2">
      <c r="A46" s="75"/>
      <c r="B46" s="75"/>
      <c r="C46" s="75"/>
      <c r="D46" s="75"/>
      <c r="E46" s="75"/>
      <c r="F46" s="75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5"/>
      <c r="X46" s="75"/>
    </row>
    <row r="47" spans="1:24" x14ac:dyDescent="0.2">
      <c r="A47" s="75"/>
      <c r="B47" s="75"/>
      <c r="C47" s="75"/>
      <c r="D47" s="75"/>
      <c r="E47" s="75"/>
      <c r="F47" s="75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5"/>
      <c r="X47" s="75"/>
    </row>
    <row r="48" spans="1:24" x14ac:dyDescent="0.2">
      <c r="A48" s="75"/>
      <c r="B48" s="75"/>
      <c r="C48" s="75"/>
      <c r="D48" s="75"/>
      <c r="E48" s="75"/>
      <c r="F48" s="75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5"/>
      <c r="X48" s="75"/>
    </row>
    <row r="49" spans="1:24" x14ac:dyDescent="0.2">
      <c r="A49" s="75"/>
      <c r="B49" s="75"/>
      <c r="C49" s="75"/>
      <c r="D49" s="75"/>
      <c r="E49" s="75"/>
      <c r="F49" s="75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5"/>
      <c r="X49" s="75"/>
    </row>
    <row r="50" spans="1:24" x14ac:dyDescent="0.2">
      <c r="A50" s="75"/>
      <c r="B50" s="75"/>
      <c r="C50" s="75"/>
      <c r="D50" s="75"/>
      <c r="E50" s="75"/>
      <c r="F50" s="75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5"/>
      <c r="X50" s="75"/>
    </row>
    <row r="51" spans="1:24" x14ac:dyDescent="0.2">
      <c r="A51" s="75"/>
      <c r="B51" s="75"/>
      <c r="C51" s="75"/>
      <c r="D51" s="75"/>
      <c r="E51" s="75"/>
      <c r="F51" s="75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5"/>
      <c r="X51" s="75"/>
    </row>
    <row r="52" spans="1:24" x14ac:dyDescent="0.2">
      <c r="A52" s="75"/>
      <c r="B52" s="75"/>
      <c r="C52" s="75"/>
      <c r="D52" s="75"/>
      <c r="E52" s="75"/>
      <c r="F52" s="75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5"/>
      <c r="X52" s="75"/>
    </row>
    <row r="53" spans="1:24" x14ac:dyDescent="0.2">
      <c r="A53" s="75"/>
      <c r="B53" s="75"/>
      <c r="C53" s="75"/>
      <c r="D53" s="75"/>
      <c r="E53" s="75"/>
      <c r="F53" s="75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5"/>
      <c r="X53" s="75"/>
    </row>
    <row r="54" spans="1:24" x14ac:dyDescent="0.2">
      <c r="A54" s="75"/>
      <c r="B54" s="75"/>
      <c r="C54" s="75"/>
      <c r="D54" s="75"/>
      <c r="E54" s="75"/>
      <c r="F54" s="75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5"/>
      <c r="X54" s="75"/>
    </row>
    <row r="55" spans="1:24" x14ac:dyDescent="0.2">
      <c r="A55" s="75"/>
      <c r="B55" s="75"/>
      <c r="C55" s="75"/>
      <c r="D55" s="75"/>
      <c r="E55" s="75"/>
      <c r="F55" s="75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5"/>
      <c r="X55" s="75"/>
    </row>
    <row r="56" spans="1:24" x14ac:dyDescent="0.2">
      <c r="A56" s="75"/>
      <c r="B56" s="75"/>
      <c r="C56" s="75"/>
      <c r="D56" s="75"/>
      <c r="E56" s="75"/>
      <c r="F56" s="75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5"/>
      <c r="X56" s="75"/>
    </row>
    <row r="57" spans="1:24" x14ac:dyDescent="0.2">
      <c r="A57" s="75"/>
      <c r="B57" s="75"/>
      <c r="C57" s="75"/>
      <c r="D57" s="75"/>
      <c r="E57" s="75"/>
      <c r="F57" s="75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5"/>
      <c r="X57" s="75"/>
    </row>
    <row r="58" spans="1:24" x14ac:dyDescent="0.2">
      <c r="A58" s="75"/>
      <c r="B58" s="75"/>
      <c r="C58" s="75"/>
      <c r="D58" s="75"/>
      <c r="E58" s="75"/>
      <c r="F58" s="75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5"/>
      <c r="X58" s="75"/>
    </row>
    <row r="59" spans="1:24" x14ac:dyDescent="0.2">
      <c r="A59" s="75"/>
      <c r="B59" s="75"/>
      <c r="C59" s="75"/>
      <c r="D59" s="75"/>
      <c r="E59" s="75"/>
      <c r="F59" s="75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5"/>
      <c r="X59" s="75"/>
    </row>
    <row r="60" spans="1:24" x14ac:dyDescent="0.2">
      <c r="A60" s="75"/>
      <c r="B60" s="75"/>
      <c r="C60" s="75"/>
      <c r="D60" s="75"/>
      <c r="E60" s="75"/>
      <c r="F60" s="75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5"/>
      <c r="X60" s="75"/>
    </row>
    <row r="61" spans="1:24" x14ac:dyDescent="0.2">
      <c r="A61" s="75"/>
      <c r="B61" s="75"/>
      <c r="C61" s="75"/>
      <c r="D61" s="75"/>
      <c r="E61" s="75"/>
      <c r="F61" s="75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5"/>
      <c r="X61" s="75"/>
    </row>
    <row r="62" spans="1:24" x14ac:dyDescent="0.2">
      <c r="A62" s="75"/>
      <c r="B62" s="75"/>
      <c r="C62" s="75"/>
      <c r="D62" s="75"/>
      <c r="E62" s="75"/>
      <c r="F62" s="75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5"/>
      <c r="X62" s="75"/>
    </row>
    <row r="63" spans="1:24" x14ac:dyDescent="0.2">
      <c r="A63" s="75"/>
      <c r="B63" s="75"/>
      <c r="C63" s="75"/>
      <c r="D63" s="75"/>
      <c r="E63" s="75"/>
      <c r="F63" s="75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5"/>
      <c r="X63" s="75"/>
    </row>
    <row r="64" spans="1:24" x14ac:dyDescent="0.2">
      <c r="A64" s="75"/>
      <c r="B64" s="75"/>
      <c r="C64" s="75"/>
      <c r="D64" s="75"/>
      <c r="E64" s="75"/>
      <c r="F64" s="75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5"/>
      <c r="X64" s="75"/>
    </row>
    <row r="65" spans="1:24" x14ac:dyDescent="0.2">
      <c r="A65" s="75"/>
      <c r="B65" s="75"/>
      <c r="C65" s="75"/>
      <c r="D65" s="75"/>
      <c r="E65" s="75"/>
      <c r="F65" s="75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5"/>
      <c r="X65" s="75"/>
    </row>
    <row r="66" spans="1:24" x14ac:dyDescent="0.2">
      <c r="A66" s="75"/>
      <c r="B66" s="75"/>
      <c r="C66" s="75"/>
      <c r="D66" s="75"/>
      <c r="E66" s="75"/>
      <c r="F66" s="75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5"/>
      <c r="X66" s="75"/>
    </row>
    <row r="67" spans="1:24" x14ac:dyDescent="0.2">
      <c r="A67" s="75"/>
      <c r="B67" s="75"/>
      <c r="C67" s="75"/>
      <c r="D67" s="75"/>
      <c r="E67" s="75"/>
      <c r="F67" s="75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5"/>
      <c r="X67" s="75"/>
    </row>
  </sheetData>
  <mergeCells count="10">
    <mergeCell ref="G20:K20"/>
    <mergeCell ref="L20:M20"/>
    <mergeCell ref="P20:Q20"/>
    <mergeCell ref="R20:S20"/>
    <mergeCell ref="T20:V20"/>
    <mergeCell ref="G4:K4"/>
    <mergeCell ref="L4:M4"/>
    <mergeCell ref="P4:Q4"/>
    <mergeCell ref="R4:S4"/>
    <mergeCell ref="T4:V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25"/>
  <sheetViews>
    <sheetView showGridLines="0" rightToLeft="1" zoomScale="115" zoomScaleNormal="115" zoomScaleSheetLayoutView="130" workbookViewId="0">
      <selection activeCell="G3" sqref="G3"/>
    </sheetView>
  </sheetViews>
  <sheetFormatPr defaultColWidth="9.140625" defaultRowHeight="11.25" x14ac:dyDescent="0.25"/>
  <cols>
    <col min="1" max="1" width="3.5703125" style="3" customWidth="1"/>
    <col min="2" max="2" width="19.5703125" style="3" customWidth="1"/>
    <col min="3" max="13" width="7.5703125" style="4" customWidth="1"/>
    <col min="14" max="16384" width="9.140625" style="3"/>
  </cols>
  <sheetData>
    <row r="1" spans="2:13" ht="4.5" customHeight="1" x14ac:dyDescent="0.25"/>
    <row r="2" spans="2:13" ht="17.25" customHeight="1" x14ac:dyDescent="0.2">
      <c r="B2" s="187" t="s">
        <v>22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9"/>
    </row>
    <row r="3" spans="2:13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2:13" s="5" customFormat="1" ht="10.5" customHeight="1" x14ac:dyDescent="0.25">
      <c r="B4" s="9" t="s">
        <v>16</v>
      </c>
      <c r="C4" s="10"/>
      <c r="D4" s="10"/>
      <c r="E4" s="10"/>
      <c r="F4" s="10"/>
      <c r="G4" s="10"/>
      <c r="H4" s="10"/>
      <c r="I4" s="11"/>
      <c r="J4" s="12"/>
      <c r="K4" s="12" t="s">
        <v>20</v>
      </c>
      <c r="L4" s="10"/>
      <c r="M4" s="13"/>
    </row>
    <row r="5" spans="2:13" s="5" customFormat="1" ht="10.5" customHeight="1" x14ac:dyDescent="0.25">
      <c r="B5" s="9" t="s">
        <v>17</v>
      </c>
      <c r="C5" s="10"/>
      <c r="D5" s="10"/>
      <c r="E5" s="10"/>
      <c r="F5" s="10"/>
      <c r="G5" s="10"/>
      <c r="H5" s="10"/>
      <c r="I5" s="11"/>
      <c r="J5" s="12"/>
      <c r="K5" s="12" t="s">
        <v>21</v>
      </c>
      <c r="L5" s="10"/>
      <c r="M5" s="13"/>
    </row>
    <row r="6" spans="2:13" s="5" customFormat="1" ht="10.5" customHeight="1" x14ac:dyDescent="0.25">
      <c r="B6" s="9" t="s">
        <v>18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3"/>
    </row>
    <row r="7" spans="2:13" s="5" customFormat="1" ht="10.5" customHeight="1" x14ac:dyDescent="0.25">
      <c r="B7" s="9" t="s">
        <v>19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3"/>
    </row>
    <row r="8" spans="2:13" s="5" customFormat="1" ht="10.5" customHeight="1" x14ac:dyDescent="0.25">
      <c r="B8" s="9" t="s">
        <v>42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3"/>
    </row>
    <row r="9" spans="2:13" s="5" customFormat="1" ht="9" x14ac:dyDescent="0.25"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3"/>
    </row>
    <row r="10" spans="2:13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spans="2:13" x14ac:dyDescent="0.25">
      <c r="B11" s="14"/>
      <c r="C11" s="190" t="s">
        <v>23</v>
      </c>
      <c r="D11" s="191"/>
      <c r="E11" s="190" t="s">
        <v>24</v>
      </c>
      <c r="F11" s="192"/>
      <c r="G11" s="191"/>
      <c r="H11" s="190" t="s">
        <v>25</v>
      </c>
      <c r="I11" s="192"/>
      <c r="J11" s="191"/>
      <c r="K11" s="190" t="s">
        <v>26</v>
      </c>
      <c r="L11" s="192"/>
      <c r="M11" s="191"/>
    </row>
    <row r="12" spans="2:13" ht="20.25" customHeight="1" x14ac:dyDescent="0.25">
      <c r="B12" s="43" t="s">
        <v>55</v>
      </c>
      <c r="C12" s="15" t="s">
        <v>28</v>
      </c>
      <c r="D12" s="16" t="s">
        <v>29</v>
      </c>
      <c r="E12" s="15" t="s">
        <v>30</v>
      </c>
      <c r="F12" s="17" t="s">
        <v>31</v>
      </c>
      <c r="G12" s="16" t="s">
        <v>32</v>
      </c>
      <c r="H12" s="15" t="s">
        <v>30</v>
      </c>
      <c r="I12" s="17" t="s">
        <v>31</v>
      </c>
      <c r="J12" s="16" t="s">
        <v>32</v>
      </c>
      <c r="K12" s="15" t="s">
        <v>30</v>
      </c>
      <c r="L12" s="17" t="s">
        <v>31</v>
      </c>
      <c r="M12" s="16" t="s">
        <v>32</v>
      </c>
    </row>
    <row r="13" spans="2:13" ht="21" customHeight="1" x14ac:dyDescent="0.25">
      <c r="B13" s="18" t="s">
        <v>27</v>
      </c>
      <c r="C13" s="19"/>
      <c r="D13" s="20"/>
      <c r="E13" s="19"/>
      <c r="F13" s="21"/>
      <c r="G13" s="20"/>
      <c r="H13" s="21"/>
      <c r="I13" s="21"/>
      <c r="J13" s="21"/>
      <c r="K13" s="19"/>
      <c r="L13" s="21"/>
      <c r="M13" s="20"/>
    </row>
    <row r="14" spans="2:13" ht="21" customHeight="1" x14ac:dyDescent="0.25">
      <c r="B14" s="42" t="s">
        <v>34</v>
      </c>
      <c r="C14" s="22">
        <v>20</v>
      </c>
      <c r="D14" s="23">
        <v>25</v>
      </c>
      <c r="E14" s="24">
        <f>C14*0.5</f>
        <v>10</v>
      </c>
      <c r="F14" s="25">
        <f>C14*0.55</f>
        <v>11</v>
      </c>
      <c r="G14" s="26">
        <f>F14-E14</f>
        <v>1</v>
      </c>
      <c r="H14" s="27">
        <f>K14-E14</f>
        <v>2</v>
      </c>
      <c r="I14" s="28">
        <f>L14-F14</f>
        <v>3</v>
      </c>
      <c r="J14" s="28">
        <f>I14-H14</f>
        <v>1</v>
      </c>
      <c r="K14" s="24">
        <f>E14+2</f>
        <v>12</v>
      </c>
      <c r="L14" s="29">
        <v>14</v>
      </c>
      <c r="M14" s="23">
        <f>L14-K14</f>
        <v>2</v>
      </c>
    </row>
    <row r="15" spans="2:13" ht="21" customHeight="1" x14ac:dyDescent="0.25">
      <c r="B15" s="42" t="s">
        <v>35</v>
      </c>
      <c r="C15" s="30">
        <v>30</v>
      </c>
      <c r="D15" s="23">
        <v>30</v>
      </c>
      <c r="E15" s="24">
        <f t="shared" ref="E15:E21" si="0">C15*0.5</f>
        <v>15</v>
      </c>
      <c r="F15" s="25">
        <v>17</v>
      </c>
      <c r="G15" s="26">
        <f t="shared" ref="G15:G21" si="1">F15-E15</f>
        <v>2</v>
      </c>
      <c r="H15" s="31">
        <f t="shared" ref="H15:H21" si="2">K15-E15</f>
        <v>1</v>
      </c>
      <c r="I15" s="28">
        <f t="shared" ref="I15:I21" si="3">L15-F15</f>
        <v>1</v>
      </c>
      <c r="J15" s="28">
        <f t="shared" ref="J15:J21" si="4">I15-H15</f>
        <v>0</v>
      </c>
      <c r="K15" s="24">
        <v>16</v>
      </c>
      <c r="L15" s="28">
        <f t="shared" ref="L15:L21" si="5">F15+1</f>
        <v>18</v>
      </c>
      <c r="M15" s="23">
        <f t="shared" ref="M15:M21" si="6">L15-K15</f>
        <v>2</v>
      </c>
    </row>
    <row r="16" spans="2:13" ht="21" customHeight="1" x14ac:dyDescent="0.25">
      <c r="B16" s="42" t="s">
        <v>36</v>
      </c>
      <c r="C16" s="30">
        <v>25</v>
      </c>
      <c r="D16" s="23">
        <v>30</v>
      </c>
      <c r="E16" s="24">
        <v>12</v>
      </c>
      <c r="F16" s="25">
        <v>10</v>
      </c>
      <c r="G16" s="26">
        <f t="shared" si="1"/>
        <v>-2</v>
      </c>
      <c r="H16" s="31">
        <f t="shared" si="2"/>
        <v>1</v>
      </c>
      <c r="I16" s="28">
        <f t="shared" si="3"/>
        <v>1</v>
      </c>
      <c r="J16" s="28">
        <f t="shared" si="4"/>
        <v>0</v>
      </c>
      <c r="K16" s="24">
        <v>13</v>
      </c>
      <c r="L16" s="28">
        <f t="shared" si="5"/>
        <v>11</v>
      </c>
      <c r="M16" s="23">
        <f t="shared" si="6"/>
        <v>-2</v>
      </c>
    </row>
    <row r="17" spans="2:13" ht="21" customHeight="1" x14ac:dyDescent="0.25">
      <c r="B17" s="42" t="s">
        <v>37</v>
      </c>
      <c r="C17" s="30">
        <v>15</v>
      </c>
      <c r="D17" s="23">
        <v>15</v>
      </c>
      <c r="E17" s="24">
        <v>7</v>
      </c>
      <c r="F17" s="25">
        <v>8</v>
      </c>
      <c r="G17" s="26">
        <f t="shared" si="1"/>
        <v>1</v>
      </c>
      <c r="H17" s="31">
        <f t="shared" si="2"/>
        <v>2</v>
      </c>
      <c r="I17" s="28">
        <f t="shared" si="3"/>
        <v>1</v>
      </c>
      <c r="J17" s="28">
        <f t="shared" si="4"/>
        <v>-1</v>
      </c>
      <c r="K17" s="24">
        <f t="shared" ref="K17:K19" si="7">E17+2</f>
        <v>9</v>
      </c>
      <c r="L17" s="28">
        <f t="shared" si="5"/>
        <v>9</v>
      </c>
      <c r="M17" s="23">
        <f t="shared" si="6"/>
        <v>0</v>
      </c>
    </row>
    <row r="18" spans="2:13" ht="21" customHeight="1" x14ac:dyDescent="0.25">
      <c r="B18" s="42" t="s">
        <v>38</v>
      </c>
      <c r="C18" s="30">
        <v>18</v>
      </c>
      <c r="D18" s="23">
        <v>18</v>
      </c>
      <c r="E18" s="24">
        <f t="shared" si="0"/>
        <v>9</v>
      </c>
      <c r="F18" s="25">
        <v>10</v>
      </c>
      <c r="G18" s="26">
        <f t="shared" si="1"/>
        <v>1</v>
      </c>
      <c r="H18" s="27">
        <f t="shared" si="2"/>
        <v>1</v>
      </c>
      <c r="I18" s="28">
        <f t="shared" si="3"/>
        <v>1</v>
      </c>
      <c r="J18" s="28">
        <f t="shared" si="4"/>
        <v>0</v>
      </c>
      <c r="K18" s="24">
        <v>10</v>
      </c>
      <c r="L18" s="28">
        <f t="shared" si="5"/>
        <v>11</v>
      </c>
      <c r="M18" s="23">
        <f t="shared" si="6"/>
        <v>1</v>
      </c>
    </row>
    <row r="19" spans="2:13" ht="21" customHeight="1" x14ac:dyDescent="0.25">
      <c r="B19" s="42" t="s">
        <v>39</v>
      </c>
      <c r="C19" s="22">
        <v>12</v>
      </c>
      <c r="D19" s="23">
        <v>12</v>
      </c>
      <c r="E19" s="24">
        <f t="shared" si="0"/>
        <v>6</v>
      </c>
      <c r="F19" s="25">
        <v>7</v>
      </c>
      <c r="G19" s="26">
        <f t="shared" si="1"/>
        <v>1</v>
      </c>
      <c r="H19" s="27">
        <f t="shared" si="2"/>
        <v>2</v>
      </c>
      <c r="I19" s="28">
        <f t="shared" si="3"/>
        <v>1</v>
      </c>
      <c r="J19" s="28">
        <f t="shared" si="4"/>
        <v>-1</v>
      </c>
      <c r="K19" s="24">
        <f t="shared" si="7"/>
        <v>8</v>
      </c>
      <c r="L19" s="28">
        <f t="shared" si="5"/>
        <v>8</v>
      </c>
      <c r="M19" s="23">
        <f t="shared" si="6"/>
        <v>0</v>
      </c>
    </row>
    <row r="20" spans="2:13" ht="21" customHeight="1" x14ac:dyDescent="0.25">
      <c r="B20" s="42" t="s">
        <v>40</v>
      </c>
      <c r="C20" s="30">
        <v>12</v>
      </c>
      <c r="D20" s="23">
        <v>15</v>
      </c>
      <c r="E20" s="24">
        <f t="shared" si="0"/>
        <v>6</v>
      </c>
      <c r="F20" s="25">
        <v>5</v>
      </c>
      <c r="G20" s="26">
        <f t="shared" si="1"/>
        <v>-1</v>
      </c>
      <c r="H20" s="27">
        <f t="shared" si="2"/>
        <v>1</v>
      </c>
      <c r="I20" s="28">
        <f t="shared" si="3"/>
        <v>1</v>
      </c>
      <c r="J20" s="28">
        <f t="shared" si="4"/>
        <v>0</v>
      </c>
      <c r="K20" s="24">
        <v>7</v>
      </c>
      <c r="L20" s="28">
        <f t="shared" si="5"/>
        <v>6</v>
      </c>
      <c r="M20" s="23">
        <f t="shared" si="6"/>
        <v>-1</v>
      </c>
    </row>
    <row r="21" spans="2:13" ht="21" customHeight="1" x14ac:dyDescent="0.25">
      <c r="B21" s="42" t="s">
        <v>41</v>
      </c>
      <c r="C21" s="30">
        <v>10</v>
      </c>
      <c r="D21" s="23">
        <v>12</v>
      </c>
      <c r="E21" s="24">
        <f t="shared" si="0"/>
        <v>5</v>
      </c>
      <c r="F21" s="25">
        <v>5</v>
      </c>
      <c r="G21" s="26">
        <f t="shared" si="1"/>
        <v>0</v>
      </c>
      <c r="H21" s="27">
        <f t="shared" si="2"/>
        <v>1</v>
      </c>
      <c r="I21" s="28">
        <f t="shared" si="3"/>
        <v>1</v>
      </c>
      <c r="J21" s="28">
        <f t="shared" si="4"/>
        <v>0</v>
      </c>
      <c r="K21" s="24">
        <v>6</v>
      </c>
      <c r="L21" s="28">
        <f t="shared" si="5"/>
        <v>6</v>
      </c>
      <c r="M21" s="23">
        <f t="shared" si="6"/>
        <v>0</v>
      </c>
    </row>
    <row r="22" spans="2:13" ht="21" customHeight="1" x14ac:dyDescent="0.25">
      <c r="B22" s="32" t="s">
        <v>33</v>
      </c>
      <c r="C22" s="33">
        <f>SUM(C14:C21)</f>
        <v>142</v>
      </c>
      <c r="D22" s="34">
        <f>SUM(D14:D21)</f>
        <v>157</v>
      </c>
      <c r="E22" s="35">
        <f t="shared" ref="E22:M22" si="8">SUM(E14:E21)</f>
        <v>70</v>
      </c>
      <c r="F22" s="36">
        <f t="shared" si="8"/>
        <v>73</v>
      </c>
      <c r="G22" s="37">
        <f t="shared" si="8"/>
        <v>3</v>
      </c>
      <c r="H22" s="38">
        <f t="shared" si="8"/>
        <v>11</v>
      </c>
      <c r="I22" s="39">
        <f t="shared" si="8"/>
        <v>10</v>
      </c>
      <c r="J22" s="39">
        <f t="shared" si="8"/>
        <v>-1</v>
      </c>
      <c r="K22" s="35">
        <f t="shared" si="8"/>
        <v>81</v>
      </c>
      <c r="L22" s="39">
        <f t="shared" si="8"/>
        <v>83</v>
      </c>
      <c r="M22" s="34">
        <f t="shared" si="8"/>
        <v>2</v>
      </c>
    </row>
    <row r="23" spans="2:13" x14ac:dyDescent="0.25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2:13" x14ac:dyDescent="0.2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2:13" x14ac:dyDescent="0.2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</sheetData>
  <mergeCells count="5">
    <mergeCell ref="B2:M2"/>
    <mergeCell ref="C11:D11"/>
    <mergeCell ref="E11:G11"/>
    <mergeCell ref="H11:J11"/>
    <mergeCell ref="K11:M11"/>
  </mergeCells>
  <conditionalFormatting sqref="C14:M22">
    <cfRule type="cellIs" dxfId="21" priority="1" operator="lessThan">
      <formula>0</formula>
    </cfRule>
  </conditionalFormatting>
  <printOptions horizontalCentered="1" verticalCentered="1"/>
  <pageMargins left="0.70866141732283505" right="0.70866141732283505" top="0.74803149606299202" bottom="0.74803149606299202" header="0.31496062992126" footer="0.31496062992126"/>
  <pageSetup paperSize="9" scale="120" orientation="landscape" r:id="rId1"/>
  <headerFooter>
    <oddFooter>&amp;L&amp;8EPM-KPC-TP-000025_000&amp;C&amp;8
Level - 3-E - External
Electronic documents once printed, are uncontrolled and may become out-dated. Refer to ECMS for current revision.&amp;R&amp;8&amp;P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7"/>
  <sheetViews>
    <sheetView showGridLines="0" rightToLeft="1" view="pageBreakPreview" topLeftCell="B1" zoomScale="130" zoomScaleNormal="115" zoomScaleSheetLayoutView="130" workbookViewId="0">
      <selection activeCell="B29" sqref="A29:XFD29"/>
    </sheetView>
  </sheetViews>
  <sheetFormatPr defaultColWidth="9.140625" defaultRowHeight="11.25" x14ac:dyDescent="0.25"/>
  <cols>
    <col min="1" max="1" width="9.7109375" style="3" hidden="1" customWidth="1"/>
    <col min="2" max="2" width="25.5703125" style="3" customWidth="1"/>
    <col min="3" max="4" width="7.5703125" style="4" customWidth="1"/>
    <col min="5" max="13" width="7.42578125" style="4" customWidth="1"/>
    <col min="14" max="16384" width="9.140625" style="3"/>
  </cols>
  <sheetData>
    <row r="1" spans="2:13" ht="4.5" customHeight="1" x14ac:dyDescent="0.25"/>
    <row r="2" spans="2:13" ht="17.25" customHeight="1" x14ac:dyDescent="0.2">
      <c r="B2" s="187" t="s">
        <v>101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9"/>
    </row>
    <row r="3" spans="2:13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2:13" s="5" customFormat="1" ht="10.5" customHeight="1" x14ac:dyDescent="0.25">
      <c r="C4" s="10"/>
      <c r="D4" s="10"/>
      <c r="E4" s="10"/>
      <c r="F4" s="10"/>
      <c r="G4" s="10"/>
      <c r="H4" s="10"/>
      <c r="I4" s="11"/>
      <c r="J4" s="12"/>
      <c r="K4" s="12" t="s">
        <v>44</v>
      </c>
      <c r="L4" s="10"/>
      <c r="M4" s="13"/>
    </row>
    <row r="5" spans="2:13" s="5" customFormat="1" ht="10.5" customHeight="1" x14ac:dyDescent="0.25">
      <c r="B5" s="172"/>
      <c r="D5" s="9" t="s">
        <v>43</v>
      </c>
      <c r="E5" s="10"/>
      <c r="F5" s="10"/>
      <c r="G5" s="10"/>
      <c r="H5" s="10"/>
      <c r="I5" s="11"/>
      <c r="J5" s="12"/>
      <c r="K5" s="12" t="s">
        <v>21</v>
      </c>
      <c r="L5" s="10"/>
      <c r="M5" s="13"/>
    </row>
    <row r="6" spans="2:13" s="5" customFormat="1" ht="10.5" customHeight="1" x14ac:dyDescent="0.25">
      <c r="B6" s="172"/>
      <c r="D6" s="9" t="s">
        <v>17</v>
      </c>
      <c r="E6" s="10"/>
      <c r="F6" s="10"/>
      <c r="G6" s="10"/>
      <c r="H6" s="10"/>
      <c r="I6" s="10"/>
      <c r="J6" s="10"/>
      <c r="K6" s="10"/>
      <c r="L6" s="10"/>
      <c r="M6" s="13"/>
    </row>
    <row r="7" spans="2:13" s="5" customFormat="1" ht="10.5" customHeight="1" x14ac:dyDescent="0.25">
      <c r="B7" s="172"/>
      <c r="D7" s="9" t="s">
        <v>18</v>
      </c>
      <c r="E7" s="10"/>
      <c r="F7" s="10"/>
      <c r="G7" s="10"/>
      <c r="H7" s="10"/>
      <c r="I7" s="10"/>
      <c r="J7" s="10"/>
      <c r="K7" s="10"/>
      <c r="L7" s="10"/>
      <c r="M7" s="13"/>
    </row>
    <row r="8" spans="2:13" s="5" customFormat="1" ht="10.5" customHeight="1" x14ac:dyDescent="0.25">
      <c r="B8" s="172"/>
      <c r="D8" s="9" t="s">
        <v>19</v>
      </c>
      <c r="E8" s="10"/>
      <c r="F8" s="10"/>
      <c r="G8" s="10"/>
      <c r="H8" s="10"/>
      <c r="I8" s="10"/>
      <c r="J8" s="10"/>
      <c r="K8" s="10"/>
      <c r="L8" s="10"/>
      <c r="M8" s="13"/>
    </row>
    <row r="9" spans="2:13" s="5" customFormat="1" ht="9" x14ac:dyDescent="0.25">
      <c r="B9" s="173"/>
      <c r="D9" s="9" t="s">
        <v>42</v>
      </c>
      <c r="E9" s="10"/>
      <c r="F9" s="10"/>
      <c r="G9" s="10"/>
      <c r="H9" s="10"/>
      <c r="I9" s="10"/>
      <c r="J9" s="10"/>
      <c r="K9" s="10"/>
      <c r="L9" s="10"/>
      <c r="M9" s="13"/>
    </row>
    <row r="10" spans="2:13" x14ac:dyDescent="0.25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</row>
    <row r="11" spans="2:13" x14ac:dyDescent="0.25">
      <c r="B11" s="193" t="s">
        <v>55</v>
      </c>
      <c r="C11" s="190" t="s">
        <v>23</v>
      </c>
      <c r="D11" s="191"/>
      <c r="E11" s="190" t="s">
        <v>24</v>
      </c>
      <c r="F11" s="192"/>
      <c r="G11" s="191"/>
      <c r="H11" s="190" t="s">
        <v>25</v>
      </c>
      <c r="I11" s="192"/>
      <c r="J11" s="191"/>
      <c r="K11" s="190" t="s">
        <v>26</v>
      </c>
      <c r="L11" s="192"/>
      <c r="M11" s="191"/>
    </row>
    <row r="12" spans="2:13" x14ac:dyDescent="0.25">
      <c r="B12" s="193"/>
      <c r="C12" s="15" t="s">
        <v>28</v>
      </c>
      <c r="D12" s="16" t="s">
        <v>29</v>
      </c>
      <c r="E12" s="15" t="s">
        <v>30</v>
      </c>
      <c r="F12" s="17" t="s">
        <v>31</v>
      </c>
      <c r="G12" s="16" t="s">
        <v>32</v>
      </c>
      <c r="H12" s="15" t="s">
        <v>30</v>
      </c>
      <c r="I12" s="17" t="s">
        <v>31</v>
      </c>
      <c r="J12" s="16" t="s">
        <v>32</v>
      </c>
      <c r="K12" s="15" t="s">
        <v>30</v>
      </c>
      <c r="L12" s="17" t="s">
        <v>31</v>
      </c>
      <c r="M12" s="16" t="s">
        <v>32</v>
      </c>
    </row>
    <row r="13" spans="2:13" x14ac:dyDescent="0.25">
      <c r="B13" s="18" t="s">
        <v>27</v>
      </c>
      <c r="C13" s="19"/>
      <c r="D13" s="20"/>
      <c r="E13" s="19"/>
      <c r="F13" s="21"/>
      <c r="G13" s="20"/>
      <c r="H13" s="21"/>
      <c r="I13" s="21"/>
      <c r="J13" s="21"/>
      <c r="K13" s="19"/>
      <c r="L13" s="21"/>
      <c r="M13" s="20"/>
    </row>
    <row r="14" spans="2:13" x14ac:dyDescent="0.25">
      <c r="B14" s="72" t="s">
        <v>45</v>
      </c>
      <c r="C14" s="47">
        <f>C15</f>
        <v>20</v>
      </c>
      <c r="D14" s="48">
        <f>D15</f>
        <v>22</v>
      </c>
      <c r="E14" s="49"/>
      <c r="F14" s="50"/>
      <c r="G14" s="51"/>
      <c r="H14" s="52"/>
      <c r="I14" s="53"/>
      <c r="J14" s="53"/>
      <c r="K14" s="49"/>
      <c r="L14" s="54"/>
      <c r="M14" s="48"/>
    </row>
    <row r="15" spans="2:13" x14ac:dyDescent="0.25">
      <c r="B15" s="73" t="s">
        <v>47</v>
      </c>
      <c r="C15" s="55">
        <v>20</v>
      </c>
      <c r="D15" s="56">
        <v>22</v>
      </c>
      <c r="E15" s="57"/>
      <c r="F15" s="58"/>
      <c r="G15" s="59"/>
      <c r="H15" s="60"/>
      <c r="I15" s="61"/>
      <c r="J15" s="61"/>
      <c r="K15" s="57"/>
      <c r="L15" s="62"/>
      <c r="M15" s="56"/>
    </row>
    <row r="16" spans="2:13" x14ac:dyDescent="0.25">
      <c r="B16" s="42" t="s">
        <v>48</v>
      </c>
      <c r="C16" s="22"/>
      <c r="D16" s="23"/>
      <c r="E16" s="24">
        <v>8</v>
      </c>
      <c r="F16" s="25">
        <v>7</v>
      </c>
      <c r="G16" s="26">
        <f>F16-E16</f>
        <v>-1</v>
      </c>
      <c r="H16" s="27">
        <f>K16-E16</f>
        <v>1</v>
      </c>
      <c r="I16" s="28">
        <f>L16-F16</f>
        <v>1</v>
      </c>
      <c r="J16" s="26">
        <f>I16-H16</f>
        <v>0</v>
      </c>
      <c r="K16" s="24">
        <f>E16+1</f>
        <v>9</v>
      </c>
      <c r="L16" s="25">
        <f>F16+1</f>
        <v>8</v>
      </c>
      <c r="M16" s="26">
        <f>L16-K16</f>
        <v>-1</v>
      </c>
    </row>
    <row r="17" spans="2:13" x14ac:dyDescent="0.25">
      <c r="B17" s="42" t="s">
        <v>56</v>
      </c>
      <c r="C17" s="22"/>
      <c r="D17" s="23"/>
      <c r="E17" s="24">
        <v>7</v>
      </c>
      <c r="F17" s="25">
        <v>6</v>
      </c>
      <c r="G17" s="26">
        <f t="shared" ref="G17:G19" si="0">F17-E17</f>
        <v>-1</v>
      </c>
      <c r="H17" s="27">
        <f t="shared" ref="H17:I19" si="1">K17-E17</f>
        <v>1</v>
      </c>
      <c r="I17" s="28">
        <f t="shared" si="1"/>
        <v>1</v>
      </c>
      <c r="J17" s="26">
        <f t="shared" ref="J17:J19" si="2">I17-H17</f>
        <v>0</v>
      </c>
      <c r="K17" s="24">
        <f t="shared" ref="K17:K19" si="3">E17+1</f>
        <v>8</v>
      </c>
      <c r="L17" s="25">
        <f t="shared" ref="L17:L19" si="4">F17+1</f>
        <v>7</v>
      </c>
      <c r="M17" s="26">
        <f t="shared" ref="M17:M19" si="5">L17-K17</f>
        <v>-1</v>
      </c>
    </row>
    <row r="18" spans="2:13" x14ac:dyDescent="0.25">
      <c r="B18" s="42" t="s">
        <v>58</v>
      </c>
      <c r="C18" s="22"/>
      <c r="D18" s="23"/>
      <c r="E18" s="24">
        <v>5</v>
      </c>
      <c r="F18" s="25">
        <v>5</v>
      </c>
      <c r="G18" s="26">
        <f t="shared" si="0"/>
        <v>0</v>
      </c>
      <c r="H18" s="27">
        <f t="shared" si="1"/>
        <v>1</v>
      </c>
      <c r="I18" s="28">
        <f t="shared" si="1"/>
        <v>1</v>
      </c>
      <c r="J18" s="26">
        <f t="shared" si="2"/>
        <v>0</v>
      </c>
      <c r="K18" s="24">
        <f t="shared" si="3"/>
        <v>6</v>
      </c>
      <c r="L18" s="25">
        <f t="shared" si="4"/>
        <v>6</v>
      </c>
      <c r="M18" s="26">
        <f t="shared" si="5"/>
        <v>0</v>
      </c>
    </row>
    <row r="19" spans="2:13" x14ac:dyDescent="0.25">
      <c r="B19" s="42" t="s">
        <v>98</v>
      </c>
      <c r="C19" s="22"/>
      <c r="D19" s="23"/>
      <c r="E19" s="24">
        <v>3</v>
      </c>
      <c r="F19" s="25">
        <v>2</v>
      </c>
      <c r="G19" s="26">
        <f t="shared" si="0"/>
        <v>-1</v>
      </c>
      <c r="H19" s="27">
        <f t="shared" si="1"/>
        <v>1</v>
      </c>
      <c r="I19" s="28">
        <f t="shared" si="1"/>
        <v>1</v>
      </c>
      <c r="J19" s="26">
        <f t="shared" si="2"/>
        <v>0</v>
      </c>
      <c r="K19" s="24">
        <f t="shared" si="3"/>
        <v>4</v>
      </c>
      <c r="L19" s="25">
        <f t="shared" si="4"/>
        <v>3</v>
      </c>
      <c r="M19" s="26">
        <f t="shared" si="5"/>
        <v>-1</v>
      </c>
    </row>
    <row r="20" spans="2:13" x14ac:dyDescent="0.25">
      <c r="B20" s="72" t="s">
        <v>46</v>
      </c>
      <c r="C20" s="63">
        <f>C21</f>
        <v>25</v>
      </c>
      <c r="D20" s="48">
        <f>D21</f>
        <v>25</v>
      </c>
      <c r="E20" s="49"/>
      <c r="F20" s="50"/>
      <c r="G20" s="51"/>
      <c r="H20" s="64"/>
      <c r="I20" s="53"/>
      <c r="J20" s="51"/>
      <c r="K20" s="49"/>
      <c r="L20" s="50"/>
      <c r="M20" s="51"/>
    </row>
    <row r="21" spans="2:13" x14ac:dyDescent="0.25">
      <c r="B21" s="73" t="s">
        <v>49</v>
      </c>
      <c r="C21" s="55">
        <v>25</v>
      </c>
      <c r="D21" s="56">
        <v>25</v>
      </c>
      <c r="E21" s="57"/>
      <c r="F21" s="58"/>
      <c r="G21" s="59"/>
      <c r="H21" s="60"/>
      <c r="I21" s="61"/>
      <c r="J21" s="59"/>
      <c r="K21" s="57"/>
      <c r="L21" s="58"/>
      <c r="M21" s="59"/>
    </row>
    <row r="22" spans="2:13" x14ac:dyDescent="0.25">
      <c r="B22" s="42" t="s">
        <v>50</v>
      </c>
      <c r="C22" s="22"/>
      <c r="D22" s="23"/>
      <c r="E22" s="24">
        <v>5</v>
      </c>
      <c r="F22" s="25">
        <v>4</v>
      </c>
      <c r="G22" s="26">
        <f t="shared" ref="G22:G25" si="6">F22-E22</f>
        <v>-1</v>
      </c>
      <c r="H22" s="27">
        <f t="shared" ref="H22:I25" si="7">K22-E22</f>
        <v>1</v>
      </c>
      <c r="I22" s="28">
        <f t="shared" si="7"/>
        <v>2</v>
      </c>
      <c r="J22" s="26">
        <f t="shared" ref="J22:J25" si="8">I22-H22</f>
        <v>1</v>
      </c>
      <c r="K22" s="24">
        <f t="shared" ref="K22:K25" si="9">E22+1</f>
        <v>6</v>
      </c>
      <c r="L22" s="25">
        <f>F22+2</f>
        <v>6</v>
      </c>
      <c r="M22" s="26">
        <f t="shared" ref="M22:M25" si="10">L22-K22</f>
        <v>0</v>
      </c>
    </row>
    <row r="23" spans="2:13" x14ac:dyDescent="0.25">
      <c r="B23" s="42" t="s">
        <v>57</v>
      </c>
      <c r="C23" s="22"/>
      <c r="D23" s="23"/>
      <c r="E23" s="24">
        <v>4</v>
      </c>
      <c r="F23" s="25">
        <v>3</v>
      </c>
      <c r="G23" s="26">
        <f t="shared" si="6"/>
        <v>-1</v>
      </c>
      <c r="H23" s="27">
        <f t="shared" si="7"/>
        <v>1</v>
      </c>
      <c r="I23" s="28">
        <f t="shared" si="7"/>
        <v>2</v>
      </c>
      <c r="J23" s="26">
        <f t="shared" si="8"/>
        <v>1</v>
      </c>
      <c r="K23" s="24">
        <f t="shared" si="9"/>
        <v>5</v>
      </c>
      <c r="L23" s="25">
        <f t="shared" ref="L23:L25" si="11">F23+2</f>
        <v>5</v>
      </c>
      <c r="M23" s="26">
        <f t="shared" si="10"/>
        <v>0</v>
      </c>
    </row>
    <row r="24" spans="2:13" x14ac:dyDescent="0.25">
      <c r="B24" s="42" t="s">
        <v>59</v>
      </c>
      <c r="C24" s="22"/>
      <c r="D24" s="23"/>
      <c r="E24" s="24">
        <v>3</v>
      </c>
      <c r="F24" s="25">
        <v>2</v>
      </c>
      <c r="G24" s="26">
        <f t="shared" si="6"/>
        <v>-1</v>
      </c>
      <c r="H24" s="27">
        <f t="shared" si="7"/>
        <v>1</v>
      </c>
      <c r="I24" s="28">
        <f t="shared" si="7"/>
        <v>2</v>
      </c>
      <c r="J24" s="26">
        <f t="shared" si="8"/>
        <v>1</v>
      </c>
      <c r="K24" s="24">
        <f t="shared" si="9"/>
        <v>4</v>
      </c>
      <c r="L24" s="25">
        <f t="shared" si="11"/>
        <v>4</v>
      </c>
      <c r="M24" s="26">
        <f t="shared" si="10"/>
        <v>0</v>
      </c>
    </row>
    <row r="25" spans="2:13" x14ac:dyDescent="0.25">
      <c r="B25" s="42" t="s">
        <v>60</v>
      </c>
      <c r="C25" s="22"/>
      <c r="D25" s="23"/>
      <c r="E25" s="24">
        <v>2</v>
      </c>
      <c r="F25" s="25">
        <v>1</v>
      </c>
      <c r="G25" s="26">
        <f t="shared" si="6"/>
        <v>-1</v>
      </c>
      <c r="H25" s="27">
        <f t="shared" si="7"/>
        <v>1</v>
      </c>
      <c r="I25" s="28">
        <f t="shared" si="7"/>
        <v>2</v>
      </c>
      <c r="J25" s="26">
        <f t="shared" si="8"/>
        <v>1</v>
      </c>
      <c r="K25" s="24">
        <f t="shared" si="9"/>
        <v>3</v>
      </c>
      <c r="L25" s="25">
        <f t="shared" si="11"/>
        <v>3</v>
      </c>
      <c r="M25" s="26">
        <f t="shared" si="10"/>
        <v>0</v>
      </c>
    </row>
    <row r="26" spans="2:13" x14ac:dyDescent="0.25">
      <c r="B26" s="72" t="s">
        <v>51</v>
      </c>
      <c r="C26" s="63">
        <f>C27+C32</f>
        <v>37</v>
      </c>
      <c r="D26" s="48">
        <f>D27+D32</f>
        <v>42</v>
      </c>
      <c r="E26" s="49"/>
      <c r="F26" s="50"/>
      <c r="G26" s="51"/>
      <c r="H26" s="64"/>
      <c r="I26" s="53"/>
      <c r="J26" s="51"/>
      <c r="K26" s="49"/>
      <c r="L26" s="50"/>
      <c r="M26" s="51"/>
    </row>
    <row r="27" spans="2:13" x14ac:dyDescent="0.25">
      <c r="B27" s="73" t="s">
        <v>52</v>
      </c>
      <c r="C27" s="55">
        <v>7</v>
      </c>
      <c r="D27" s="56">
        <v>7</v>
      </c>
      <c r="E27" s="57"/>
      <c r="F27" s="58"/>
      <c r="G27" s="59"/>
      <c r="H27" s="60"/>
      <c r="I27" s="61"/>
      <c r="J27" s="59"/>
      <c r="K27" s="57"/>
      <c r="L27" s="58"/>
      <c r="M27" s="59"/>
    </row>
    <row r="28" spans="2:13" x14ac:dyDescent="0.25">
      <c r="B28" s="42" t="s">
        <v>53</v>
      </c>
      <c r="C28" s="22"/>
      <c r="D28" s="23"/>
      <c r="E28" s="24">
        <v>3</v>
      </c>
      <c r="F28" s="25">
        <v>3</v>
      </c>
      <c r="G28" s="26">
        <f t="shared" ref="G28:G31" si="12">F28-E28</f>
        <v>0</v>
      </c>
      <c r="H28" s="27">
        <f t="shared" ref="H28:I31" si="13">K28-E28</f>
        <v>1</v>
      </c>
      <c r="I28" s="28">
        <f t="shared" si="13"/>
        <v>1</v>
      </c>
      <c r="J28" s="26">
        <f t="shared" ref="J28:J31" si="14">I28-H28</f>
        <v>0</v>
      </c>
      <c r="K28" s="24">
        <f t="shared" ref="K28:K31" si="15">E28+1</f>
        <v>4</v>
      </c>
      <c r="L28" s="25">
        <f t="shared" ref="L28:L31" si="16">F28+1</f>
        <v>4</v>
      </c>
      <c r="M28" s="26">
        <f t="shared" ref="M28:M31" si="17">L28-K28</f>
        <v>0</v>
      </c>
    </row>
    <row r="29" spans="2:13" x14ac:dyDescent="0.25">
      <c r="B29" s="42" t="s">
        <v>61</v>
      </c>
      <c r="C29" s="22"/>
      <c r="D29" s="23"/>
      <c r="E29" s="24">
        <v>2</v>
      </c>
      <c r="F29" s="25">
        <v>2</v>
      </c>
      <c r="G29" s="26">
        <f t="shared" si="12"/>
        <v>0</v>
      </c>
      <c r="H29" s="27">
        <f t="shared" si="13"/>
        <v>1</v>
      </c>
      <c r="I29" s="28">
        <f t="shared" si="13"/>
        <v>1</v>
      </c>
      <c r="J29" s="26">
        <f t="shared" si="14"/>
        <v>0</v>
      </c>
      <c r="K29" s="24">
        <f t="shared" si="15"/>
        <v>3</v>
      </c>
      <c r="L29" s="25">
        <f t="shared" si="16"/>
        <v>3</v>
      </c>
      <c r="M29" s="26">
        <f t="shared" si="17"/>
        <v>0</v>
      </c>
    </row>
    <row r="30" spans="2:13" x14ac:dyDescent="0.25">
      <c r="B30" s="42" t="s">
        <v>62</v>
      </c>
      <c r="C30" s="22"/>
      <c r="D30" s="23"/>
      <c r="E30" s="24">
        <v>2</v>
      </c>
      <c r="F30" s="25">
        <v>2</v>
      </c>
      <c r="G30" s="26">
        <f t="shared" si="12"/>
        <v>0</v>
      </c>
      <c r="H30" s="27">
        <f t="shared" si="13"/>
        <v>1</v>
      </c>
      <c r="I30" s="28">
        <f t="shared" si="13"/>
        <v>1</v>
      </c>
      <c r="J30" s="26">
        <f t="shared" si="14"/>
        <v>0</v>
      </c>
      <c r="K30" s="24">
        <f t="shared" si="15"/>
        <v>3</v>
      </c>
      <c r="L30" s="25">
        <f t="shared" si="16"/>
        <v>3</v>
      </c>
      <c r="M30" s="26">
        <f t="shared" si="17"/>
        <v>0</v>
      </c>
    </row>
    <row r="31" spans="2:13" x14ac:dyDescent="0.25">
      <c r="B31" s="42" t="s">
        <v>99</v>
      </c>
      <c r="C31" s="22"/>
      <c r="D31" s="23"/>
      <c r="E31" s="24">
        <v>1</v>
      </c>
      <c r="F31" s="25">
        <v>1</v>
      </c>
      <c r="G31" s="26">
        <f t="shared" si="12"/>
        <v>0</v>
      </c>
      <c r="H31" s="27">
        <f t="shared" si="13"/>
        <v>1</v>
      </c>
      <c r="I31" s="28">
        <f t="shared" si="13"/>
        <v>1</v>
      </c>
      <c r="J31" s="26">
        <f t="shared" si="14"/>
        <v>0</v>
      </c>
      <c r="K31" s="24">
        <f t="shared" si="15"/>
        <v>2</v>
      </c>
      <c r="L31" s="25">
        <f t="shared" si="16"/>
        <v>2</v>
      </c>
      <c r="M31" s="26">
        <f t="shared" si="17"/>
        <v>0</v>
      </c>
    </row>
    <row r="32" spans="2:13" x14ac:dyDescent="0.25">
      <c r="B32" s="73" t="s">
        <v>54</v>
      </c>
      <c r="C32" s="55">
        <v>30</v>
      </c>
      <c r="D32" s="56">
        <v>35</v>
      </c>
      <c r="E32" s="57"/>
      <c r="F32" s="58"/>
      <c r="G32" s="59"/>
      <c r="H32" s="60"/>
      <c r="I32" s="61"/>
      <c r="J32" s="59"/>
      <c r="K32" s="57"/>
      <c r="L32" s="58"/>
      <c r="M32" s="59"/>
    </row>
    <row r="33" spans="2:13" x14ac:dyDescent="0.25">
      <c r="B33" s="42" t="s">
        <v>100</v>
      </c>
      <c r="C33" s="22"/>
      <c r="D33" s="23"/>
      <c r="E33" s="24">
        <v>8</v>
      </c>
      <c r="F33" s="25">
        <v>9</v>
      </c>
      <c r="G33" s="26">
        <f t="shared" ref="G33:G36" si="18">F33-E33</f>
        <v>1</v>
      </c>
      <c r="H33" s="27">
        <f t="shared" ref="H33:I36" si="19">K33-E33</f>
        <v>1</v>
      </c>
      <c r="I33" s="28">
        <f t="shared" si="19"/>
        <v>1</v>
      </c>
      <c r="J33" s="26">
        <f t="shared" ref="J33:J36" si="20">I33-H33</f>
        <v>0</v>
      </c>
      <c r="K33" s="24">
        <f t="shared" ref="K33:K36" si="21">E33+1</f>
        <v>9</v>
      </c>
      <c r="L33" s="25">
        <f t="shared" ref="L33:L36" si="22">F33+1</f>
        <v>10</v>
      </c>
      <c r="M33" s="26">
        <f t="shared" ref="M33:M36" si="23">L33-K33</f>
        <v>1</v>
      </c>
    </row>
    <row r="34" spans="2:13" x14ac:dyDescent="0.25">
      <c r="B34" s="42" t="s">
        <v>61</v>
      </c>
      <c r="C34" s="22"/>
      <c r="D34" s="23"/>
      <c r="E34" s="24">
        <v>6</v>
      </c>
      <c r="F34" s="25">
        <v>8</v>
      </c>
      <c r="G34" s="26">
        <f t="shared" si="18"/>
        <v>2</v>
      </c>
      <c r="H34" s="27">
        <f t="shared" si="19"/>
        <v>1</v>
      </c>
      <c r="I34" s="28">
        <f t="shared" si="19"/>
        <v>1</v>
      </c>
      <c r="J34" s="26">
        <f t="shared" si="20"/>
        <v>0</v>
      </c>
      <c r="K34" s="24">
        <f t="shared" si="21"/>
        <v>7</v>
      </c>
      <c r="L34" s="25">
        <f t="shared" si="22"/>
        <v>9</v>
      </c>
      <c r="M34" s="26">
        <f t="shared" si="23"/>
        <v>2</v>
      </c>
    </row>
    <row r="35" spans="2:13" x14ac:dyDescent="0.25">
      <c r="B35" s="42" t="s">
        <v>62</v>
      </c>
      <c r="C35" s="22"/>
      <c r="D35" s="23"/>
      <c r="E35" s="24">
        <v>5</v>
      </c>
      <c r="F35" s="25">
        <v>7</v>
      </c>
      <c r="G35" s="26">
        <f t="shared" si="18"/>
        <v>2</v>
      </c>
      <c r="H35" s="27">
        <f t="shared" si="19"/>
        <v>1</v>
      </c>
      <c r="I35" s="28">
        <f t="shared" si="19"/>
        <v>1</v>
      </c>
      <c r="J35" s="26">
        <f t="shared" si="20"/>
        <v>0</v>
      </c>
      <c r="K35" s="24">
        <f t="shared" si="21"/>
        <v>6</v>
      </c>
      <c r="L35" s="25">
        <f t="shared" si="22"/>
        <v>8</v>
      </c>
      <c r="M35" s="26">
        <f t="shared" si="23"/>
        <v>2</v>
      </c>
    </row>
    <row r="36" spans="2:13" x14ac:dyDescent="0.25">
      <c r="B36" s="74" t="s">
        <v>99</v>
      </c>
      <c r="C36" s="65"/>
      <c r="D36" s="66"/>
      <c r="E36" s="67">
        <v>4</v>
      </c>
      <c r="F36" s="68">
        <v>4</v>
      </c>
      <c r="G36" s="69">
        <f t="shared" si="18"/>
        <v>0</v>
      </c>
      <c r="H36" s="70">
        <f t="shared" si="19"/>
        <v>1</v>
      </c>
      <c r="I36" s="71">
        <f t="shared" si="19"/>
        <v>1</v>
      </c>
      <c r="J36" s="69">
        <f t="shared" si="20"/>
        <v>0</v>
      </c>
      <c r="K36" s="67">
        <f t="shared" si="21"/>
        <v>5</v>
      </c>
      <c r="L36" s="68">
        <f t="shared" si="22"/>
        <v>5</v>
      </c>
      <c r="M36" s="69">
        <f t="shared" si="23"/>
        <v>0</v>
      </c>
    </row>
    <row r="37" spans="2:13" x14ac:dyDescent="0.2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</sheetData>
  <mergeCells count="6">
    <mergeCell ref="B2:M2"/>
    <mergeCell ref="C11:D11"/>
    <mergeCell ref="E11:G11"/>
    <mergeCell ref="H11:J11"/>
    <mergeCell ref="K11:M11"/>
    <mergeCell ref="B11:B12"/>
  </mergeCells>
  <conditionalFormatting sqref="C26:I26 C14:M15 C16:I20">
    <cfRule type="cellIs" dxfId="20" priority="21" operator="lessThan">
      <formula>0</formula>
    </cfRule>
  </conditionalFormatting>
  <conditionalFormatting sqref="C21:I21 C22:D25 F22:F25 H22:I25">
    <cfRule type="cellIs" dxfId="19" priority="20" operator="lessThan">
      <formula>0</formula>
    </cfRule>
  </conditionalFormatting>
  <conditionalFormatting sqref="C27:I27 C28:D31 F28:F31 H28:I31">
    <cfRule type="cellIs" dxfId="18" priority="19" operator="lessThan">
      <formula>0</formula>
    </cfRule>
  </conditionalFormatting>
  <conditionalFormatting sqref="C32:I32 C33:D36 F33:F36 H33:I36">
    <cfRule type="cellIs" dxfId="17" priority="18" operator="lessThan">
      <formula>0</formula>
    </cfRule>
  </conditionalFormatting>
  <conditionalFormatting sqref="E22:E25">
    <cfRule type="cellIs" dxfId="16" priority="17" operator="lessThan">
      <formula>0</formula>
    </cfRule>
  </conditionalFormatting>
  <conditionalFormatting sqref="E28:E31">
    <cfRule type="cellIs" dxfId="15" priority="16" operator="lessThan">
      <formula>0</formula>
    </cfRule>
  </conditionalFormatting>
  <conditionalFormatting sqref="E33:E36">
    <cfRule type="cellIs" dxfId="14" priority="15" operator="lessThan">
      <formula>0</formula>
    </cfRule>
  </conditionalFormatting>
  <conditionalFormatting sqref="G33:G36 G28:G31 G22:G25">
    <cfRule type="cellIs" dxfId="13" priority="14" operator="lessThan">
      <formula>0</formula>
    </cfRule>
  </conditionalFormatting>
  <conditionalFormatting sqref="K26:M26 K16:M20">
    <cfRule type="cellIs" dxfId="12" priority="13" operator="lessThan">
      <formula>0</formula>
    </cfRule>
  </conditionalFormatting>
  <conditionalFormatting sqref="K21:M21 L22:L25">
    <cfRule type="cellIs" dxfId="11" priority="12" operator="lessThan">
      <formula>0</formula>
    </cfRule>
  </conditionalFormatting>
  <conditionalFormatting sqref="K27:M27 L28:L31">
    <cfRule type="cellIs" dxfId="10" priority="11" operator="lessThan">
      <formula>0</formula>
    </cfRule>
  </conditionalFormatting>
  <conditionalFormatting sqref="K32:M32 L33:L36">
    <cfRule type="cellIs" dxfId="9" priority="10" operator="lessThan">
      <formula>0</formula>
    </cfRule>
  </conditionalFormatting>
  <conditionalFormatting sqref="K22:K25">
    <cfRule type="cellIs" dxfId="8" priority="9" operator="lessThan">
      <formula>0</formula>
    </cfRule>
  </conditionalFormatting>
  <conditionalFormatting sqref="K28:K31">
    <cfRule type="cellIs" dxfId="7" priority="8" operator="lessThan">
      <formula>0</formula>
    </cfRule>
  </conditionalFormatting>
  <conditionalFormatting sqref="K33:K36">
    <cfRule type="cellIs" dxfId="6" priority="7" operator="lessThan">
      <formula>0</formula>
    </cfRule>
  </conditionalFormatting>
  <conditionalFormatting sqref="M33:M36 M28:M31 M22:M25">
    <cfRule type="cellIs" dxfId="5" priority="6" operator="lessThan">
      <formula>0</formula>
    </cfRule>
  </conditionalFormatting>
  <conditionalFormatting sqref="J26 J16:J20">
    <cfRule type="cellIs" dxfId="4" priority="5" operator="lessThan">
      <formula>0</formula>
    </cfRule>
  </conditionalFormatting>
  <conditionalFormatting sqref="J21">
    <cfRule type="cellIs" dxfId="3" priority="4" operator="lessThan">
      <formula>0</formula>
    </cfRule>
  </conditionalFormatting>
  <conditionalFormatting sqref="J27">
    <cfRule type="cellIs" dxfId="2" priority="3" operator="lessThan">
      <formula>0</formula>
    </cfRule>
  </conditionalFormatting>
  <conditionalFormatting sqref="J32">
    <cfRule type="cellIs" dxfId="1" priority="2" operator="lessThan">
      <formula>0</formula>
    </cfRule>
  </conditionalFormatting>
  <conditionalFormatting sqref="J33:J36 J28:J31 J22:J25">
    <cfRule type="cellIs" dxfId="0" priority="1" operator="lessThan">
      <formula>0</formula>
    </cfRule>
  </conditionalFormatting>
  <printOptions horizontalCentered="1" verticalCentered="1"/>
  <pageMargins left="0.7" right="0.7" top="0.75" bottom="0.75" header="0.3" footer="0.3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Summary</vt:lpstr>
      <vt:lpstr>Details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Julin Borra</dc:creator>
  <cp:lastModifiedBy>حامد الغامدي Hamed Alghamdi</cp:lastModifiedBy>
  <cp:lastPrinted>2017-10-29T13:52:41Z</cp:lastPrinted>
  <dcterms:created xsi:type="dcterms:W3CDTF">2017-08-21T10:54:44Z</dcterms:created>
  <dcterms:modified xsi:type="dcterms:W3CDTF">2022-04-21T12:03:38Z</dcterms:modified>
</cp:coreProperties>
</file>